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1" activeTab="1"/>
  </bookViews>
  <sheets>
    <sheet name="标题" sheetId="6" r:id="rId1"/>
    <sheet name="目录" sheetId="8" r:id="rId2"/>
    <sheet name="表1阳江市江城区2024年一般公共预算调整收支总表(草案）" sheetId="30" r:id="rId3"/>
    <sheet name="表22024年江城区区级一般公共预算上级补助收入表" sheetId="33" r:id="rId4"/>
    <sheet name="表3阳江市江城区2024年一般公共预算调整支出功能分类表(" sheetId="12" r:id="rId5"/>
    <sheet name="表4 阳江市江城区2024年一般公共预算调整支出表（经济分类）" sheetId="14" r:id="rId6"/>
    <sheet name="表5江城区2024年政府性基金预算调整收支表(草案)" sheetId="3" r:id="rId7"/>
    <sheet name="表6江城区2024年一般公共预算及基金预算上级转移支付收入调整" sheetId="35" r:id="rId8"/>
    <sheet name="表7阳江市江城区2024年8月地方政府新增一般债券转贷资" sheetId="26" r:id="rId9"/>
    <sheet name="表8江城区2024年 8、10月地方政府新增专项债券" sheetId="27" r:id="rId10"/>
    <sheet name="表9阳江市江城区2024年8、10月地方政府再融资债券支出明细" sheetId="2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4" hidden="1">'表3阳江市江城区2024年一般公共预算调整支出功能分类表('!$A$5:$B$1290</definedName>
    <definedName name="_xlnm._FilterDatabase" localSheetId="7" hidden="1">表6江城区2024年一般公共预算及基金预算上级转移支付收入调整!$A$5:$IZ$282</definedName>
    <definedName name="_xlnm.Print_Titles" localSheetId="6">'表5江城区2024年政府性基金预算调整收支表(草案)'!$2:$5</definedName>
    <definedName name="地区名称">#REF!</definedName>
    <definedName name="地区名称" localSheetId="0">#REF!</definedName>
    <definedName name="地区名称" localSheetId="1">#REF!</definedName>
    <definedName name="地区名称" localSheetId="4">#REF!</definedName>
    <definedName name="_xlnm.Print_Titles" localSheetId="4">'表3阳江市江城区2024年一般公共预算调整支出功能分类表('!$1:$5</definedName>
    <definedName name="地区名称" localSheetId="5">#REF!</definedName>
    <definedName name="_xlnm.Print_Titles" localSheetId="5">'表4 阳江市江城区2024年一般公共预算调整支出表（经济分类）'!$1:$5</definedName>
    <definedName name="_Order1" hidden="1">255</definedName>
    <definedName name="_Order2" hidden="1">255</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B16_59岁人数占比">'[1]J02-1标准'!$A$65</definedName>
    <definedName name="GB60岁及以上人数占比">'[1]J02-1标准'!$A$66</definedName>
    <definedName name="GB差额人员职业年金">'[1]J02-1标准'!$B$27</definedName>
    <definedName name="GB城市低保标准">'[1]J02-1标准'!$B$62</definedName>
    <definedName name="GB城乡医疗补助标准">'[1]J02-1标准'!$B$69</definedName>
    <definedName name="GB初中教育经费标准">'[1]J02-1标准'!$B$42:$B$45</definedName>
    <definedName name="GB村级补助标准">'[1]J02-1标准'!$B$75</definedName>
    <definedName name="GB扶贫标准">'[1]J02-1标准'!$B$32</definedName>
    <definedName name="GB公检法在职国标工资">'[1]J02-1标准'!$B$7</definedName>
    <definedName name="GB孤儿救助标准">'[1]J02-1标准'!$B$67</definedName>
    <definedName name="GB行政、公检法在职年终奖">'[1]J02-1标准'!$B$10</definedName>
    <definedName name="GB行政在职国标工资">'[1]J02-1标准'!$B$6</definedName>
    <definedName name="GB基础养老金">'[1]J02-1标准'!$B$66</definedName>
    <definedName name="GB基卫补助标准">'[1]J02-1标准'!$B$70</definedName>
    <definedName name="GB计生补助标准">'[1]J02-1标准'!$B$71</definedName>
    <definedName name="GB离休人员经费">'[1]J02-1标准'!$B$12</definedName>
    <definedName name="GB农村低保标准">'[1]J02-1标准'!$B$63</definedName>
    <definedName name="GB农村文化补助">'[1]J02-1标准'!$B$60</definedName>
    <definedName name="GB贫困初中生补助">'[1]J02-1标准'!$B$49</definedName>
    <definedName name="GB贫困小学生补助">'[1]J02-1标准'!$B$48</definedName>
    <definedName name="GB普高免学费标准">'[1]J02-1标准'!$B$55:$B$58</definedName>
    <definedName name="GB普高助学金标准">'[1]J02-1标准'!$B$50</definedName>
    <definedName name="GB其他基本民生标准">'[1]J02-1标准'!$B$77</definedName>
    <definedName name="GB其他在职国标工资">'[1]J02-1标准'!$B$8</definedName>
    <definedName name="GB事业单位绩效工资">'[1]J02-1标准'!$B$16</definedName>
    <definedName name="GB特殊教育标准">'[1]J02-1标准'!$B$46</definedName>
    <definedName name="GB完善人民警察工资待遇标准">'[1]J02-1标准'!$B$28</definedName>
    <definedName name="GB乡镇岗位补贴">'[1]J02-1标准'!$B$26</definedName>
    <definedName name="GB小学教育经费标准">'[1]J02-1标准'!$B$37:$B$40</definedName>
    <definedName name="GB学前教育资助标准">'[1]J02-1标准'!$B$34</definedName>
    <definedName name="GB学生营养改善标准">'[1]J02-1标准'!$B$51</definedName>
    <definedName name="GB养老保险缴费补助">'[1]J02-1标准'!$B$65</definedName>
    <definedName name="GB在职附加支出">'[1]J02-1标准'!$B$24</definedName>
    <definedName name="GB在职职级并行">'[1]J02-1标准'!$B$25</definedName>
    <definedName name="GB中职免学费标准">'[1]J02-1标准'!$B$53</definedName>
    <definedName name="GB中职助学金标准">'[1]J02-1标准'!$B$52</definedName>
    <definedName name="gfagajfas">#N/A</definedName>
    <definedName name="ggasfdasf">#N/A</definedName>
    <definedName name="JB艰边津贴标准">'[1]J02-3分县基础数据'!$S$9:$S$2858</definedName>
    <definedName name="JB离休人员津补贴标准">'[1]J02-3分县基础数据'!$U$9:$U$2858</definedName>
    <definedName name="JB退休人员津补贴标准">'[1]J02-3分县基础数据'!$V$9:$V$2858</definedName>
    <definedName name="JB在职人员津补贴标准">'[1]J02-3分县基础数据'!$T$9:$T$2858</definedName>
    <definedName name="JC成本差异系数">'[1]J02-3分县基础数据'!$P$9:$P$2858</definedName>
    <definedName name="JC艰边类型">'[1]J02-3分县基础数据'!$M$9:$M$2858</definedName>
    <definedName name="JC区域代码">'[1]J02-3分县基础数据'!$G$9:$G$2858</definedName>
    <definedName name="jdfajsfdj">#N/A</definedName>
    <definedName name="jdjfadsjf">#N/A</definedName>
    <definedName name="jjgajsdfjasd">#N/A</definedName>
    <definedName name="JM城镇低保人数">'[1]J02-3分县基础数据'!$AF$9:$AF$2858</definedName>
    <definedName name="JM村委会">'[1]J02-3分县基础数据'!$AC$9:$AC$2858</definedName>
    <definedName name="JM孤儿人数">'[1]J02-3分县基础数据'!$AH$9:$AH$2858</definedName>
    <definedName name="JM农村低保人数">'[1]J02-3分县基础数据'!$AG$9:$AG$2858</definedName>
    <definedName name="JP建档立卡贫困人口">'[1]J02-3分县基础数据'!$AK$9:$AK$2858</definedName>
    <definedName name="JR公检法在职人数">'[1]J02-3分县基础数据'!$CB$9:$CB$2858</definedName>
    <definedName name="JR行政在职人数">'[1]J02-3分县基础数据'!$CA$9:$CA$2858</definedName>
    <definedName name="JR教育在职人数">'[1]J02-3分县基础数据'!$CC$9:$CC$2858</definedName>
    <definedName name="JR离休人数">'[1]J02-3分县基础数据'!$CH$9:$CH$2858</definedName>
    <definedName name="JR其他在职人数60﹪">'[1]J02-3分县基础数据'!$CF$9:$CF$2858</definedName>
    <definedName name="JR退休人数">'[1]J02-3分县基础数据'!$CI$9:$CI$2858</definedName>
    <definedName name="JR卫生在职人数60﹪">'[1]J02-3分县基础数据'!$CE$9:$CE$2858</definedName>
    <definedName name="JR在职人数小计">'[1]J02-3分县基础数据'!$BZ$9:$BZ$2858</definedName>
    <definedName name="JS公用经费标准">'[1]J02-2分省基础数据'!$J$13:$J$53</definedName>
    <definedName name="JS省份">'[1]J02-2分省基础数据'!$D$13:$D$53</definedName>
    <definedName name="JX城镇初中生">'[1]J02-3分县基础数据'!$BA$9:$BA$2858</definedName>
    <definedName name="JX城镇小学生">'[1]J02-3分县基础数据'!$BI$9:$BI$2858</definedName>
    <definedName name="JX农村初中生">'[1]J02-3分县基础数据'!$BD$9:$BD$2858</definedName>
    <definedName name="JX农村小学生">'[1]J02-3分县基础数据'!$BL$9:$BL$2858</definedName>
    <definedName name="JX农村学生营养改善试点">'[1]J02-3分县基础数据'!$AO$9:$AO$2858</definedName>
    <definedName name="JX普高学生">'[1]J02-3分县基础数据'!$AR$9:$AR$2858</definedName>
    <definedName name="JX特校学生">'[1]J02-3分县基础数据'!$BM$9:$BM$2858</definedName>
    <definedName name="JX幼儿园学生">'[1]J02-3分县基础数据'!$BQ$9:$BQ$2858</definedName>
    <definedName name="JX中职学生">'[1]J02-3分县基础数据'!$AV$9:$AV$2858</definedName>
    <definedName name="J总人口">'[1]J02-3分县基础数据'!$AA$9:$AA$2858</definedName>
    <definedName name="kdfkasj">#N/A</definedName>
    <definedName name="kgak">#N/A</definedName>
    <definedName name="MS城市低保人数">'[2]D02 保基本民生需求（国标）'!$I$8:$I$2858</definedName>
    <definedName name="MS城镇初中生">'[2]D02 保基本民生需求（国标）'!$S$8:$S$2858</definedName>
    <definedName name="MS城镇小学生">'[2]D02 保基本民生需求（国标）'!$T$8:$T$2858</definedName>
    <definedName name="MS村委会">'[2]D02 保基本民生需求（国标）'!$M$8:$M$2858</definedName>
    <definedName name="MS孤儿人口数">'[2]D02 保基本民生需求（国标）'!$G$8:$G$2858</definedName>
    <definedName name="MS老龄人口">'[2]D02 保基本民生需求（国标）'!$K$8:$K$2858</definedName>
    <definedName name="MS农村初中学生">'[2]D02 保基本民生需求（国标）'!$Q$8:$Q$2858</definedName>
    <definedName name="MS农村低保人数">'[2]D02 保基本民生需求（国标）'!$H$8:$H$2858</definedName>
    <definedName name="MS农村小学生">'[2]D02 保基本民生需求（国标）'!$R$8:$R$2858</definedName>
    <definedName name="MS贫困人数">'[2]D02 保基本民生需求（国标）'!$F$8:$F$2858</definedName>
    <definedName name="MS普高学生">'[2]D02 保基本民生需求（国标）'!$O$8:$O$2858</definedName>
    <definedName name="MS特校生">'[2]D02 保基本民生需求（国标）'!$U$8:$U$2858</definedName>
    <definedName name="MS养老缴费人数">'[2]D02 保基本民生需求（国标）'!$J$8:$J$2858</definedName>
    <definedName name="MS幼儿学生">'[2]D02 保基本民生需求（国标）'!$N$8:$N$2858</definedName>
    <definedName name="MS中职学生">'[2]D02 保基本民生需求（国标）'!$P$8:$P$2858</definedName>
    <definedName name="MS总人口">'[2]D02 保基本民生需求（国标）'!$E$8:$E$2858</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社保">#N/A</definedName>
    <definedName name="X">[3]投入!#REF!</definedName>
    <definedName name="表8类级科目">[3]投入!#REF!</definedName>
    <definedName name="重点投入">[3]投入!#REF!</definedName>
    <definedName name="\q">[4]国家!#REF!</definedName>
    <definedName name="\w">[5]国家!#REF!</definedName>
    <definedName name="\z">[6]中央!#REF!</definedName>
    <definedName name="\zz">[7]中央!#REF!</definedName>
    <definedName name="aaa">[6]中央!#REF!</definedName>
    <definedName name="bizhong">[5]国家!#REF!</definedName>
    <definedName name="dddd">[8]人民银行!#REF!</definedName>
    <definedName name="gxxe2003">'[9]P1012001'!$A$6:$E$117</definedName>
    <definedName name="gxxe20032">'[10]P1012001'!$A$6:$E$117</definedName>
    <definedName name="xxxx">[8]人民银行!#REF!</definedName>
    <definedName name="成本差异系数">VLOOKUP([11]公路里程!$C1,[12]差异系数!$A$6:$C$229,3,)</definedName>
    <definedName name="城市维护费">VLOOKUP([11]公路里程!$D1,'[13]2009'!$A$10:$AS$255,40,)</definedName>
    <definedName name="村级支出">VLOOKUP([11]公路里程!$D1,'[14]L24'!$B$7:$Y$4958,9,)</definedName>
    <definedName name="地方病防治系数">VLOOKUP([11]公路里程!$C1,[12]data!$C$6:$AR$210,42,)</definedName>
    <definedName name="公共安全部门">VLOOKUP([11]公路里程!$D1,'[13]2009'!$A$10:$AS$255,33,)</definedName>
    <definedName name="公司主管部门">[15]有效性列表!$B$2:$B$7</definedName>
    <definedName name="行政部门">VLOOKUP([11]公路里程!$D1,'[13]2009'!$A$10:$AS$255,30,)</definedName>
    <definedName name="行政区划">[15]区划对应表!$A$20:$A$36</definedName>
    <definedName name="行政区划级次">[15]有效性列表!$A$2:$A$6</definedName>
    <definedName name="交通费">VLOOKUP([16]经费权重!$B1,[17]分县数据!$A$9:$BA$258,23,)</definedName>
    <definedName name="教育部门">VLOOKUP([11]公路里程!$D1,'[13]2009'!$A$10:$AS$255,34,)</definedName>
    <definedName name="离退休">VLOOKUP([11]公路里程!$D1,[18]Sheet1!$A$3:$J$252,2,)</definedName>
    <definedName name="林业部门">VLOOKUP([11]公路里程!$D1,[18]Sheet1!$A$3:$J$252,6,)</definedName>
    <definedName name="农业部门">VLOOKUP([11]公路里程!$D1,[18]Sheet1!$A$7:$J$252,5,)</definedName>
    <definedName name="平台法人性质">[19]参数表!$D$2:$D$4</definedName>
    <definedName name="其他支出">VLOOKUP([11]公路里程!$D1,'[13]2009'!$A$10:$AS$255,45,)</definedName>
    <definedName name="取暖费">VLOOKUP([16]经费权重!$B1,[17]分县数据!$A$9:$BA$258,21,)</definedName>
    <definedName name="全额差额比例">'[20]C01-1'!#REF!</definedName>
    <definedName name="人员经费">VLOOKUP([16]经费权重!$B1,[17]分县数据!$A$9:$BA$258,4,)+VLOOKUP([16]经费权重!$B1,[17]分县数据!$A$9:$BA$258,39,)</definedName>
    <definedName name="社会保障支出">VLOOKUP([11]公路里程!$D1,'[21]2007'!$A$10:$AS$257,29,)</definedName>
    <definedName name="深">[6]中央!#REF!</definedName>
    <definedName name="深圳3">[5]国家!#REF!</definedName>
    <definedName name="深证">'[20]C01-1'!#REF!</definedName>
    <definedName name="深证2">[4]国家!#REF!</definedName>
    <definedName name="省区">[22]总表!$B$12:$B$47</definedName>
    <definedName name="市县编码及名称">[23]市县名单!$D$2:$D$52</definedName>
    <definedName name="是否立项">[24]区划对应表!$E$1:$E$2</definedName>
    <definedName name="水利部门">VLOOKUP([11]公路里程!$D1,[18]Sheet1!$A$3:$J$252,7,)</definedName>
    <definedName name="四季度">'[20]C01-1'!#REF!</definedName>
    <definedName name="卫生部门">VLOOKUP([11]公路里程!$D1,'[13]2009'!$A$10:$AS$255,38,)</definedName>
    <definedName name="位次d">[25]四月份月报!#REF!</definedName>
    <definedName name="文体广部门">VLOOKUP([11]公路里程!$D1,'[13]2009'!$A$10:$AS$255,36,)</definedName>
    <definedName name="性别">[26]基础编码!$H$2:$H$3</definedName>
    <definedName name="学历">[26]基础编码!$S$2:$S$9</definedName>
    <definedName name="银行贷款所在地">[24]区划对应表!$D$1:$D$202</definedName>
    <definedName name="支出">'[27]P1012001'!$A$6:$E$117</definedName>
    <definedName name="总支出">VLOOKUP([16]经费权重!$B1,[17]分县数据!$A$9:$BA$258,3,)</definedName>
    <definedName name="_xlnm.Print_Area">#N/A</definedName>
    <definedName name="_xlnm.Print_Titles" localSheetId="8">表7阳江市江城区2024年8月地方政府新增一般债券转贷资!$2:$6</definedName>
    <definedName name="地区名称" localSheetId="8">#REF!</definedName>
    <definedName name="地区名称" localSheetId="9">#REF!</definedName>
    <definedName name="_xlnm.Print_Titles" localSheetId="9">'表8江城区2024年 8、10月地方政府新增专项债券'!$2:$6</definedName>
    <definedName name="地区名称" localSheetId="10">#REF!</definedName>
    <definedName name="_xlnm.Print_Titles" localSheetId="10">表9阳江市江城区2024年8、10月地方政府再融资债券支出明细!$1:$5</definedName>
    <definedName name="地区名称" localSheetId="2">#REF!</definedName>
    <definedName name="_xlnm.Print_Area" localSheetId="2">'表1阳江市江城区2024年一般公共预算调整收支总表(草案）'!$A$1:$L$54</definedName>
    <definedName name="_xlnm.Print_Titles" localSheetId="2">'表1阳江市江城区2024年一般公共预算调整收支总表(草案）'!$A:$L,'表1阳江市江城区2024年一般公共预算调整收支总表(草案）'!$1:$6</definedName>
    <definedName name="aa" localSheetId="7">#REF!</definedName>
    <definedName name="database2" localSheetId="7">#REF!</definedName>
    <definedName name="database3" localSheetId="7">#REF!</definedName>
    <definedName name="quan" localSheetId="7">#REF!</definedName>
    <definedName name="表5" localSheetId="7">#REF!</definedName>
    <definedName name="财政供养" localSheetId="7">#REF!</definedName>
    <definedName name="分处支出" localSheetId="7">#REF!</definedName>
    <definedName name="基金处室" localSheetId="7">#REF!</definedName>
    <definedName name="基金金额" localSheetId="7">#REF!</definedName>
    <definedName name="基金科目" localSheetId="7">#REF!</definedName>
    <definedName name="基金类型" localSheetId="7">#REF!</definedName>
    <definedName name="科目" localSheetId="7">#REF!</definedName>
    <definedName name="类型"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8"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주택사업본부" localSheetId="7">#REF!</definedName>
    <definedName name="철구사업본부" localSheetId="7">#REF!</definedName>
    <definedName name="_xlnm.Print_Titles" localSheetId="7">表6江城区2024年一般公共预算及基金预算上级转移支付收入调整!$1:$5</definedName>
    <definedName name="_xlnm.Print_Area" localSheetId="7">表6江城区2024年一般公共预算及基金预算上级转移支付收入调整!$A$1:$O$282</definedName>
    <definedName name="_xlnm.Print_Titles" localSheetId="3">表22024年江城区区级一般公共预算上级补助收入表!$1:$5</definedName>
    <definedName name="_xlnm.Print_Area" localSheetId="3">表22024年江城区区级一般公共预算上级补助收入表!$A$1:$E$74</definedName>
  </definedNames>
  <calcPr calcId="144525" iterate="1" iterateCount="100" iterateDelta="0.001"/>
</workbook>
</file>

<file path=xl/comments1.xml><?xml version="1.0" encoding="utf-8"?>
<comments xmlns="http://schemas.openxmlformats.org/spreadsheetml/2006/main">
  <authors>
    <author>lenovo</author>
    <author>70202</author>
    <author>70232</author>
  </authors>
  <commentList>
    <comment ref="E31" authorId="0">
      <text>
        <r>
          <rPr>
            <b/>
            <sz val="9"/>
            <rFont val="宋体"/>
            <charset val="134"/>
          </rPr>
          <t>lenovo:</t>
        </r>
        <r>
          <rPr>
            <sz val="9"/>
            <rFont val="宋体"/>
            <charset val="134"/>
          </rPr>
          <t xml:space="preserve">
省级资金：16.5万元
市级资金：109.1381万元。</t>
        </r>
      </text>
    </comment>
    <comment ref="K66" authorId="1">
      <text>
        <r>
          <rPr>
            <b/>
            <sz val="9"/>
            <rFont val="宋体"/>
            <charset val="134"/>
          </rPr>
          <t>70202:</t>
        </r>
        <r>
          <rPr>
            <sz val="9"/>
            <rFont val="宋体"/>
            <charset val="134"/>
          </rPr>
          <t xml:space="preserve">
15+87.65</t>
        </r>
      </text>
    </comment>
    <comment ref="E94" authorId="0">
      <text>
        <r>
          <rPr>
            <b/>
            <sz val="9"/>
            <rFont val="宋体"/>
            <charset val="134"/>
          </rPr>
          <t>lenovo:</t>
        </r>
        <r>
          <rPr>
            <sz val="9"/>
            <rFont val="宋体"/>
            <charset val="134"/>
          </rPr>
          <t xml:space="preserve">
省级资金6828万元，
市级资金1217万元。</t>
        </r>
      </text>
    </comment>
    <comment ref="E102" authorId="0">
      <text>
        <r>
          <rPr>
            <b/>
            <sz val="9"/>
            <rFont val="宋体"/>
            <charset val="134"/>
          </rPr>
          <t>lenovo:</t>
        </r>
        <r>
          <rPr>
            <sz val="9"/>
            <rFont val="宋体"/>
            <charset val="134"/>
          </rPr>
          <t xml:space="preserve">
省级资金：2209.9713万元
市级资金：273.44万元。</t>
        </r>
      </text>
    </comment>
    <comment ref="E103" authorId="0">
      <text>
        <r>
          <rPr>
            <b/>
            <sz val="9"/>
            <rFont val="宋体"/>
            <charset val="134"/>
          </rPr>
          <t>lenovo:</t>
        </r>
        <r>
          <rPr>
            <sz val="9"/>
            <rFont val="宋体"/>
            <charset val="134"/>
          </rPr>
          <t xml:space="preserve">
第一批中央：882万元，第二批中央：257万元。</t>
        </r>
      </text>
    </comment>
    <comment ref="E110" authorId="0">
      <text>
        <r>
          <rPr>
            <b/>
            <sz val="9"/>
            <rFont val="宋体"/>
            <charset val="134"/>
          </rPr>
          <t>lenovo:</t>
        </r>
        <r>
          <rPr>
            <sz val="9"/>
            <rFont val="宋体"/>
            <charset val="134"/>
          </rPr>
          <t xml:space="preserve">
中央资金：8.604万元
省级资金：43.5万元，
中央第二批资金：24万元。</t>
        </r>
      </text>
    </comment>
    <comment ref="E112" authorId="0">
      <text>
        <r>
          <rPr>
            <b/>
            <sz val="9"/>
            <rFont val="宋体"/>
            <charset val="134"/>
          </rPr>
          <t>lenovo:</t>
        </r>
        <r>
          <rPr>
            <sz val="9"/>
            <rFont val="宋体"/>
            <charset val="134"/>
          </rPr>
          <t xml:space="preserve">
省级资金：405万元
市级资金：84万元。</t>
        </r>
      </text>
    </comment>
    <comment ref="E118" authorId="0">
      <text>
        <r>
          <rPr>
            <b/>
            <sz val="9"/>
            <rFont val="宋体"/>
            <charset val="134"/>
          </rPr>
          <t>lenovo:</t>
        </r>
        <r>
          <rPr>
            <sz val="9"/>
            <rFont val="宋体"/>
            <charset val="134"/>
          </rPr>
          <t xml:space="preserve">
省级资金12152万元，
市级资金775万元。</t>
        </r>
      </text>
    </comment>
    <comment ref="E120" authorId="0">
      <text>
        <r>
          <rPr>
            <b/>
            <sz val="9"/>
            <rFont val="宋体"/>
            <charset val="134"/>
          </rPr>
          <t>lenovo:</t>
        </r>
        <r>
          <rPr>
            <sz val="9"/>
            <rFont val="宋体"/>
            <charset val="134"/>
          </rPr>
          <t xml:space="preserve">
省级资金3516.18万元，
省级第二批资金187.02万元，
市级资金411.1万元。</t>
        </r>
      </text>
    </comment>
    <comment ref="E122" authorId="0">
      <text>
        <r>
          <rPr>
            <b/>
            <sz val="9"/>
            <rFont val="宋体"/>
            <charset val="134"/>
          </rPr>
          <t>lenovo:</t>
        </r>
        <r>
          <rPr>
            <sz val="9"/>
            <rFont val="宋体"/>
            <charset val="134"/>
          </rPr>
          <t xml:space="preserve">
中央资金：40.14万元，省级资金：194.94万元，
中央第二批18.47万元，市级资金：19.2499万元。</t>
        </r>
      </text>
    </comment>
    <comment ref="E125" authorId="0">
      <text>
        <r>
          <rPr>
            <b/>
            <sz val="9"/>
            <rFont val="宋体"/>
            <charset val="134"/>
          </rPr>
          <t>lenovo:</t>
        </r>
        <r>
          <rPr>
            <sz val="9"/>
            <rFont val="宋体"/>
            <charset val="134"/>
          </rPr>
          <t xml:space="preserve">
省级资金：2355万元
市级资金：46万元。</t>
        </r>
      </text>
    </comment>
    <comment ref="E130" authorId="0">
      <text>
        <r>
          <rPr>
            <b/>
            <sz val="9"/>
            <rFont val="宋体"/>
            <charset val="134"/>
          </rPr>
          <t>lenovo:</t>
        </r>
        <r>
          <rPr>
            <sz val="9"/>
            <rFont val="宋体"/>
            <charset val="134"/>
          </rPr>
          <t xml:space="preserve">
省级资金55万元，
市级资金9.34万元。</t>
        </r>
      </text>
    </comment>
    <comment ref="A234" authorId="2">
      <text>
        <r>
          <rPr>
            <b/>
            <sz val="9"/>
            <rFont val="宋体"/>
            <charset val="134"/>
          </rPr>
          <t>70232:</t>
        </r>
        <r>
          <rPr>
            <sz val="9"/>
            <rFont val="宋体"/>
            <charset val="134"/>
          </rPr>
          <t xml:space="preserve">
农村部分计划生育家庭奖励</t>
        </r>
      </text>
    </comment>
    <comment ref="E235" authorId="0">
      <text>
        <r>
          <rPr>
            <b/>
            <sz val="9"/>
            <rFont val="宋体"/>
            <charset val="134"/>
          </rPr>
          <t>lenovo:</t>
        </r>
        <r>
          <rPr>
            <sz val="9"/>
            <rFont val="宋体"/>
            <charset val="134"/>
          </rPr>
          <t xml:space="preserve">
阳财社[2024]65号追减15.63万元。</t>
        </r>
      </text>
    </comment>
    <comment ref="E255" authorId="0">
      <text>
        <r>
          <rPr>
            <b/>
            <sz val="9"/>
            <rFont val="宋体"/>
            <charset val="134"/>
          </rPr>
          <t>lenovo:</t>
        </r>
        <r>
          <rPr>
            <sz val="9"/>
            <rFont val="宋体"/>
            <charset val="134"/>
          </rPr>
          <t xml:space="preserve">
省级资金：80.64万元
市级资金：60.48万元。</t>
        </r>
      </text>
    </comment>
  </commentList>
</comments>
</file>

<file path=xl/sharedStrings.xml><?xml version="1.0" encoding="utf-8"?>
<sst xmlns="http://schemas.openxmlformats.org/spreadsheetml/2006/main" count="4499" uniqueCount="3582">
  <si>
    <t>附件</t>
  </si>
  <si>
    <t>阳江市江城区2024年财政预算第二次调整相关表格</t>
  </si>
  <si>
    <t>目           录</t>
  </si>
  <si>
    <t>一、一般公共预算</t>
  </si>
  <si>
    <t>表1</t>
  </si>
  <si>
    <r>
      <rPr>
        <sz val="14"/>
        <color theme="1"/>
        <rFont val="宋体"/>
        <charset val="134"/>
        <scheme val="minor"/>
      </rPr>
      <t xml:space="preserve">阳江市江城区2024年一般公共预算第二次调整收支总表(草案)  </t>
    </r>
    <r>
      <rPr>
        <sz val="14"/>
        <color rgb="FF000000"/>
        <rFont val="宋体"/>
        <charset val="134"/>
      </rPr>
      <t>………………………………………………1-3</t>
    </r>
  </si>
  <si>
    <t>表2</t>
  </si>
  <si>
    <t>2024年江城区区级一般公共预算上级补助收入第二次调整表  …………………………………………………4-6</t>
  </si>
  <si>
    <t>表3</t>
  </si>
  <si>
    <r>
      <rPr>
        <sz val="14"/>
        <color theme="1"/>
        <rFont val="宋体"/>
        <charset val="134"/>
        <scheme val="minor"/>
      </rPr>
      <t xml:space="preserve">阳江市江城区2024年一般公共预算第二次调整支出功能分类表（草案）  </t>
    </r>
    <r>
      <rPr>
        <sz val="14"/>
        <color rgb="FF000000"/>
        <rFont val="宋体"/>
        <charset val="134"/>
      </rPr>
      <t>……………………………………</t>
    </r>
    <r>
      <rPr>
        <sz val="14"/>
        <color rgb="FF000000"/>
        <rFont val="宋体"/>
        <charset val="134"/>
        <scheme val="minor"/>
      </rPr>
      <t>7-22</t>
    </r>
  </si>
  <si>
    <t>表4</t>
  </si>
  <si>
    <r>
      <rPr>
        <sz val="14"/>
        <color theme="1"/>
        <rFont val="宋体"/>
        <charset val="134"/>
        <scheme val="minor"/>
      </rPr>
      <t>阳江市江城区2024年一般公共预算第二次调整支出表（按政府预算经济分类）（草案）  …</t>
    </r>
    <r>
      <rPr>
        <sz val="14"/>
        <color rgb="FF000000"/>
        <rFont val="宋体"/>
        <charset val="134"/>
      </rPr>
      <t>………………</t>
    </r>
    <r>
      <rPr>
        <sz val="14"/>
        <color rgb="FF000000"/>
        <rFont val="宋体"/>
        <charset val="134"/>
        <scheme val="minor"/>
      </rPr>
      <t>23</t>
    </r>
    <r>
      <rPr>
        <sz val="14"/>
        <color rgb="FF000000"/>
        <rFont val="宋体"/>
        <charset val="134"/>
      </rPr>
      <t>-25</t>
    </r>
  </si>
  <si>
    <t>二、政府性基金预算</t>
  </si>
  <si>
    <t>表5</t>
  </si>
  <si>
    <r>
      <rPr>
        <sz val="14"/>
        <color theme="1"/>
        <rFont val="宋体"/>
        <charset val="134"/>
        <scheme val="minor"/>
      </rPr>
      <t xml:space="preserve">阳江市江城区2024年政府性基金预算第二次调整收支表(草案)   </t>
    </r>
    <r>
      <rPr>
        <sz val="14"/>
        <color rgb="FF000000"/>
        <rFont val="宋体"/>
        <charset val="134"/>
      </rPr>
      <t>………………………………………………26-32</t>
    </r>
  </si>
  <si>
    <t>三、其他</t>
  </si>
  <si>
    <t>表6</t>
  </si>
  <si>
    <t>江城区2024年一般公共预算及基金预算上级转移支付收入调整明细表 …………………………………………33-48</t>
  </si>
  <si>
    <t>表7</t>
  </si>
  <si>
    <t>阳江市江城区2024年8月地方政府新增一般债券转贷资金项目安排明细表………………………………………49</t>
  </si>
  <si>
    <t>表8</t>
  </si>
  <si>
    <t>阳江市江城区2024年8、10月地方政府新增专项债券资金安排明细表……………………………………………50-54</t>
  </si>
  <si>
    <t>表9</t>
  </si>
  <si>
    <t>阳江市江城区2024年8、10月地方政府再融资债券支出明细………………………………………………………55</t>
  </si>
  <si>
    <t>阳江市江城区2024年一般公共预算第二次调整收支总表(草案)</t>
  </si>
  <si>
    <t>单位：万元</t>
  </si>
  <si>
    <t>收                          入</t>
  </si>
  <si>
    <t>支                          出</t>
  </si>
  <si>
    <t>项          目</t>
  </si>
  <si>
    <t>2024年预算数</t>
  </si>
  <si>
    <t>2024年调整数（调增为“+”）</t>
  </si>
  <si>
    <t>2024年调整数（调减为“-”）</t>
  </si>
  <si>
    <t>2024年预算第二次调整数后金额</t>
  </si>
  <si>
    <t>2024年预算第二次调整后数比预算%</t>
  </si>
  <si>
    <t>一、税收收入</t>
  </si>
  <si>
    <t>一、一般公共服务</t>
  </si>
  <si>
    <t>增值税</t>
  </si>
  <si>
    <t>二、外交</t>
  </si>
  <si>
    <t>营业税</t>
  </si>
  <si>
    <t>三、国防</t>
  </si>
  <si>
    <t>企业所得税</t>
  </si>
  <si>
    <t>四、公共安全</t>
  </si>
  <si>
    <t>个人所得税</t>
  </si>
  <si>
    <t>五、教育</t>
  </si>
  <si>
    <t>资源税</t>
  </si>
  <si>
    <t>六、科学技术</t>
  </si>
  <si>
    <t>城市维护建设税</t>
  </si>
  <si>
    <t>七、文化旅游体育与传媒</t>
  </si>
  <si>
    <t>房产税</t>
  </si>
  <si>
    <t>八、社会保障和就业</t>
  </si>
  <si>
    <t>印花税</t>
  </si>
  <si>
    <t>九、卫生健康</t>
  </si>
  <si>
    <t>城镇土地使用税</t>
  </si>
  <si>
    <t>十、节能环保</t>
  </si>
  <si>
    <t>土地增值税</t>
  </si>
  <si>
    <t>十一、城乡社区事务</t>
  </si>
  <si>
    <t>车船税</t>
  </si>
  <si>
    <t>十二、农林水事务</t>
  </si>
  <si>
    <t>耕地占用税</t>
  </si>
  <si>
    <t>十三、交通运输</t>
  </si>
  <si>
    <t>契税</t>
  </si>
  <si>
    <t>十四、资源勘探电力信息等事务</t>
  </si>
  <si>
    <t>环保税</t>
  </si>
  <si>
    <t>十五、商业服务业等事务</t>
  </si>
  <si>
    <t>其他税收收入</t>
  </si>
  <si>
    <t>十六、金融支出</t>
  </si>
  <si>
    <t>二、非税收入</t>
  </si>
  <si>
    <t>十七、援助其他地区支出</t>
  </si>
  <si>
    <t>　　1、专项收入</t>
  </si>
  <si>
    <t>十八、自然资源海洋气象等支出</t>
  </si>
  <si>
    <t>其中：地方教育费附加收入</t>
  </si>
  <si>
    <t>十九、住房保障支出</t>
  </si>
  <si>
    <t xml:space="preserve">      地方教育附加</t>
  </si>
  <si>
    <t>二十、粮油物资储备事务</t>
  </si>
  <si>
    <t xml:space="preserve">      文化事业建设费收入</t>
  </si>
  <si>
    <t>二十一、灾害防治及应急管理支出</t>
  </si>
  <si>
    <t xml:space="preserve">      残疾人就业保障金</t>
  </si>
  <si>
    <t>二十二、预备费</t>
  </si>
  <si>
    <t xml:space="preserve">      教育资金收入</t>
  </si>
  <si>
    <t>二十三、其他支出</t>
  </si>
  <si>
    <t xml:space="preserve">      农田水利建设资金收入</t>
  </si>
  <si>
    <t>二十四、债务付息支出</t>
  </si>
  <si>
    <t xml:space="preserve">      森林植被恢复费</t>
  </si>
  <si>
    <t>二十五、债务发行费支出</t>
  </si>
  <si>
    <t xml:space="preserve">      其他专项收入</t>
  </si>
  <si>
    <t>　　2、行政事业性收费收入</t>
  </si>
  <si>
    <t>　　3、罚没收入</t>
  </si>
  <si>
    <t>　　4、国有资本经营收入</t>
  </si>
  <si>
    <t>　　5、国有资源(资产)有偿使用收入</t>
  </si>
  <si>
    <t>　　6、其他收入</t>
  </si>
  <si>
    <t>一般公共财政预算收入小计</t>
  </si>
  <si>
    <t>一般公共财政预算支出小计</t>
  </si>
  <si>
    <t>上级补助</t>
  </si>
  <si>
    <t xml:space="preserve">    返还性支出</t>
  </si>
  <si>
    <t xml:space="preserve">    一般性转移支付</t>
  </si>
  <si>
    <t>调出资金</t>
  </si>
  <si>
    <t xml:space="preserve">    专项转移支付</t>
  </si>
  <si>
    <t>债务还本支出</t>
  </si>
  <si>
    <t>债务转贷支出</t>
  </si>
  <si>
    <t>债券转贷收入</t>
  </si>
  <si>
    <t>体制上解支出</t>
  </si>
  <si>
    <t>专项上解支出</t>
  </si>
  <si>
    <t>增设预算周转金支出</t>
  </si>
  <si>
    <t>上年结余</t>
  </si>
  <si>
    <t>滚存结余</t>
  </si>
  <si>
    <t>市补助收入</t>
  </si>
  <si>
    <r>
      <rPr>
        <sz val="12"/>
        <rFont val="Times New Roman"/>
        <charset val="0"/>
      </rPr>
      <t xml:space="preserve">        </t>
    </r>
    <r>
      <rPr>
        <sz val="12"/>
        <rFont val="宋体"/>
        <charset val="134"/>
      </rPr>
      <t>结转下年支出</t>
    </r>
  </si>
  <si>
    <t>调入资金</t>
  </si>
  <si>
    <t xml:space="preserve">        净结余</t>
  </si>
  <si>
    <t>动用预算稳定调节基金</t>
  </si>
  <si>
    <t>安排预算稳定调节基金</t>
  </si>
  <si>
    <t>区域间转移性收入</t>
  </si>
  <si>
    <t>收  入  合  计</t>
  </si>
  <si>
    <t>支  出  合  计</t>
  </si>
  <si>
    <t>2024年江城区区级一般公共预算上级补助收入第二次调整表</t>
  </si>
  <si>
    <t>项目</t>
  </si>
  <si>
    <t>2024年调整后预算数</t>
  </si>
  <si>
    <t>B9</t>
  </si>
  <si>
    <t xml:space="preserve">  合   计</t>
  </si>
  <si>
    <t>11001</t>
  </si>
  <si>
    <t xml:space="preserve">    返还性收入</t>
  </si>
  <si>
    <t>1100102</t>
  </si>
  <si>
    <t xml:space="preserve">      所得税基数返还收入</t>
  </si>
  <si>
    <t>1100103</t>
  </si>
  <si>
    <t xml:space="preserve">      成品油税费改革税收返还收入</t>
  </si>
  <si>
    <t>1100104</t>
  </si>
  <si>
    <t xml:space="preserve">      增值税税收返还收入</t>
  </si>
  <si>
    <t>1100105</t>
  </si>
  <si>
    <t xml:space="preserve">      消费税税收返还收入</t>
  </si>
  <si>
    <t>1100106</t>
  </si>
  <si>
    <t xml:space="preserve">      增值税“五五分享”税收返还收入</t>
  </si>
  <si>
    <t>1100199</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</si>
  <si>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</si>
  <si>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</si>
  <si>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</si>
  <si>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</si>
  <si>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</si>
  <si>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</si>
  <si>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</si>
  <si>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</si>
  <si>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</si>
  <si>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</si>
  <si>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</si>
  <si>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</si>
  <si>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</si>
  <si>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</si>
  <si>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</si>
  <si>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</si>
  <si>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</si>
  <si>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</si>
  <si>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</si>
  <si>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</si>
  <si>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</si>
  <si>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</si>
  <si>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</si>
  <si>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</si>
  <si>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</si>
  <si>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</si>
  <si>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</si>
  <si>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</si>
  <si>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巩固脱贫攻坚成果衔接乡村振兴转移支付收入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</si>
  <si>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</si>
  <si>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</si>
  <si>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</si>
  <si>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</si>
  <si>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</si>
  <si>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</si>
  <si>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</si>
  <si>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</si>
  <si>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</si>
  <si>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</si>
  <si>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</si>
  <si>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</si>
  <si>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</si>
  <si>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</si>
  <si>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</si>
  <si>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</si>
  <si>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</si>
  <si>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</si>
  <si>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</si>
  <si>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</si>
  <si>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</si>
  <si>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</si>
  <si>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</si>
  <si>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</si>
  <si>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</si>
  <si>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</si>
  <si>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</si>
  <si>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</si>
  <si>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</si>
  <si>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</si>
  <si>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</si>
  <si>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</si>
  <si>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</si>
  <si>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</si>
  <si>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</si>
  <si>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</si>
  <si>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</si>
  <si>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</si>
  <si>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</si>
  <si>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</si>
  <si>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</si>
  <si>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</si>
  <si>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1100296</t>
  </si>
  <si>
    <t xml:space="preserve">      增值税留抵退税转移支付收入</t>
  </si>
  <si>
    <t>1100297</t>
  </si>
  <si>
    <t xml:space="preserve">      其他退税减税降费转移支付收入</t>
  </si>
  <si>
    <t>1100298</t>
  </si>
  <si>
    <t xml:space="preserve">      补充县区财力转移支付收入</t>
  </si>
  <si>
    <t>1100299</t>
  </si>
  <si>
    <t xml:space="preserve">      其他一般性转移支付收入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</si>
  <si>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</si>
  <si>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</si>
  <si>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</si>
  <si>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</si>
  <si>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</si>
  <si>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</si>
  <si>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</si>
  <si>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</si>
  <si>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</si>
  <si>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</si>
  <si>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</si>
  <si>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</si>
  <si>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</si>
  <si>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</si>
  <si>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</si>
  <si>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</si>
  <si>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</si>
  <si>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</si>
  <si>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</si>
  <si>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</si>
  <si>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</si>
  <si>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</si>
  <si>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</si>
  <si>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</si>
  <si>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</si>
  <si>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</si>
  <si>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</si>
  <si>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</si>
  <si>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</si>
  <si>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</si>
  <si>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</si>
  <si>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</si>
  <si>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</si>
  <si>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</si>
  <si>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</si>
  <si>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</si>
  <si>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</si>
  <si>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</si>
  <si>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</si>
  <si>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</si>
  <si>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</si>
  <si>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</si>
  <si>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</si>
  <si>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</si>
  <si>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阳江市江城区2024年一般公共预算第二次调整支出功能分类表（草案）</t>
  </si>
  <si>
    <r>
      <rPr>
        <b/>
        <sz val="12"/>
        <rFont val="宋体"/>
        <charset val="134"/>
      </rPr>
      <t xml:space="preserve">项 </t>
    </r>
    <r>
      <rPr>
        <b/>
        <sz val="12"/>
        <rFont val="宋体"/>
        <charset val="134"/>
      </rPr>
      <t xml:space="preserve">                 </t>
    </r>
    <r>
      <rPr>
        <b/>
        <sz val="12"/>
        <rFont val="宋体"/>
        <charset val="134"/>
      </rPr>
      <t>目</t>
    </r>
  </si>
  <si>
    <t>代码</t>
  </si>
  <si>
    <t>名称</t>
  </si>
  <si>
    <t>201</t>
  </si>
  <si>
    <t xml:space="preserve">  一般公共服务支出</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</si>
  <si>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</si>
  <si>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</si>
  <si>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</si>
  <si>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</si>
  <si>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</si>
  <si>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</si>
  <si>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</si>
  <si>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</si>
  <si>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</si>
  <si>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</si>
  <si>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</si>
  <si>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</si>
  <si>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</si>
  <si>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</si>
  <si>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</si>
  <si>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</si>
  <si>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</si>
  <si>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</si>
  <si>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</si>
  <si>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</si>
  <si>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</si>
  <si>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</si>
  <si>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</si>
  <si>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</si>
  <si>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</si>
  <si>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</si>
  <si>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</si>
  <si>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</si>
  <si>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</si>
  <si>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</si>
  <si>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</si>
  <si>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</si>
  <si>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</si>
  <si>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</si>
  <si>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</si>
  <si>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</si>
  <si>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</si>
  <si>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</si>
  <si>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</si>
  <si>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</si>
  <si>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</si>
  <si>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</si>
  <si>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</si>
  <si>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</si>
  <si>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</si>
  <si>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</si>
  <si>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</si>
  <si>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</si>
  <si>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</si>
  <si>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2010309</t>
  </si>
  <si>
    <t xml:space="preserve">      参事事务</t>
  </si>
  <si>
    <t>2010350</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</si>
  <si>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</si>
  <si>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</si>
  <si>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</si>
  <si>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</si>
  <si>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</si>
  <si>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</si>
  <si>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</si>
  <si>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</si>
  <si>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</si>
  <si>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</si>
  <si>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</si>
  <si>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</si>
  <si>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</si>
  <si>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</si>
  <si>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</si>
  <si>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</si>
  <si>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</si>
  <si>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</si>
  <si>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</si>
  <si>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</si>
  <si>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</si>
  <si>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</si>
  <si>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</si>
  <si>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</si>
  <si>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</si>
  <si>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</si>
  <si>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</si>
  <si>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</si>
  <si>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</si>
  <si>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</si>
  <si>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</si>
  <si>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</si>
  <si>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</si>
  <si>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</si>
  <si>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</si>
  <si>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</si>
  <si>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</si>
  <si>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</si>
  <si>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</si>
  <si>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</si>
  <si>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</si>
  <si>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</si>
  <si>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</si>
  <si>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</si>
  <si>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</si>
  <si>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</si>
  <si>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</si>
  <si>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</si>
  <si>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</si>
  <si>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</si>
  <si>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</si>
  <si>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</si>
  <si>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</si>
  <si>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</si>
  <si>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</si>
  <si>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</si>
  <si>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</si>
  <si>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</si>
  <si>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</si>
  <si>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</si>
  <si>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</si>
  <si>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</si>
  <si>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</si>
  <si>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</si>
  <si>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</si>
  <si>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</si>
  <si>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</si>
  <si>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</si>
  <si>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</si>
  <si>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</si>
  <si>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</si>
  <si>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</si>
  <si>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</si>
  <si>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</si>
  <si>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</si>
  <si>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</si>
  <si>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</si>
  <si>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</si>
  <si>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</si>
  <si>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</si>
  <si>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</si>
  <si>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</si>
  <si>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</si>
  <si>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</si>
  <si>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</si>
  <si>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</si>
  <si>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</si>
  <si>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</si>
  <si>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</si>
  <si>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</si>
  <si>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</si>
  <si>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</si>
  <si>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</si>
  <si>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</si>
  <si>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</si>
  <si>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</si>
  <si>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</si>
  <si>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</si>
  <si>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</si>
  <si>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</si>
  <si>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</si>
  <si>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</si>
  <si>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</si>
  <si>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</si>
  <si>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</si>
  <si>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</si>
  <si>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</si>
  <si>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</si>
  <si>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</si>
  <si>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</si>
  <si>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</si>
  <si>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</si>
  <si>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</si>
  <si>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</si>
  <si>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</si>
  <si>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</si>
  <si>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</si>
  <si>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</si>
  <si>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</si>
  <si>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</si>
  <si>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</si>
  <si>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</si>
  <si>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</si>
  <si>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</si>
  <si>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</si>
  <si>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</si>
  <si>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</si>
  <si>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</si>
  <si>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</si>
  <si>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</si>
  <si>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</si>
  <si>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</si>
  <si>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</si>
  <si>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</si>
  <si>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</si>
  <si>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</si>
  <si>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</si>
  <si>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</si>
  <si>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</si>
  <si>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</si>
  <si>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</si>
  <si>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</si>
  <si>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</si>
  <si>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</si>
  <si>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</si>
  <si>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</si>
  <si>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</si>
  <si>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</si>
  <si>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</si>
  <si>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</si>
  <si>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</si>
  <si>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</si>
  <si>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</si>
  <si>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</si>
  <si>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</si>
  <si>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</si>
  <si>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</si>
  <si>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</si>
  <si>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</si>
  <si>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</si>
  <si>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</si>
  <si>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</si>
  <si>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</si>
  <si>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</si>
  <si>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</si>
  <si>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</si>
  <si>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</si>
  <si>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</si>
  <si>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</si>
  <si>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</si>
  <si>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</si>
  <si>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</si>
  <si>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</si>
  <si>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</si>
  <si>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</si>
  <si>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</si>
  <si>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</si>
  <si>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</si>
  <si>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</si>
  <si>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</si>
  <si>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</si>
  <si>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</si>
  <si>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</si>
  <si>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</si>
  <si>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</si>
  <si>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</si>
  <si>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</si>
  <si>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</si>
  <si>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</si>
  <si>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</si>
  <si>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</si>
  <si>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</si>
  <si>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</si>
  <si>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</si>
  <si>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</si>
  <si>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</si>
  <si>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</si>
  <si>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</si>
  <si>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</si>
  <si>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</si>
  <si>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</si>
  <si>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</si>
  <si>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</si>
  <si>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</si>
  <si>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</si>
  <si>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</si>
  <si>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</si>
  <si>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</si>
  <si>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</si>
  <si>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</si>
  <si>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</si>
  <si>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</si>
  <si>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</si>
  <si>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</si>
  <si>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</si>
  <si>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</si>
  <si>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</si>
  <si>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</si>
  <si>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</si>
  <si>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</si>
  <si>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</si>
  <si>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</si>
  <si>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</si>
  <si>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</si>
  <si>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</si>
  <si>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</si>
  <si>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</si>
  <si>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</si>
  <si>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</si>
  <si>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</si>
  <si>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</si>
  <si>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</si>
  <si>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</si>
  <si>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</si>
  <si>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</si>
  <si>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</si>
  <si>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</si>
  <si>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</si>
  <si>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</si>
  <si>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</si>
  <si>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</si>
  <si>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</si>
  <si>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</si>
  <si>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</si>
  <si>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</si>
  <si>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</si>
  <si>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</si>
  <si>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</si>
  <si>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</si>
  <si>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</si>
  <si>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</si>
  <si>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</si>
  <si>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</si>
  <si>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</si>
  <si>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</si>
  <si>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</si>
  <si>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</si>
  <si>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</si>
  <si>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</si>
  <si>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</si>
  <si>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</si>
  <si>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</si>
  <si>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</si>
  <si>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</si>
  <si>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</si>
  <si>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</si>
  <si>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</si>
  <si>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</si>
  <si>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</si>
  <si>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</si>
  <si>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</si>
  <si>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</si>
  <si>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</si>
  <si>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</si>
  <si>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</si>
  <si>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</si>
  <si>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</si>
  <si>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</si>
  <si>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</si>
  <si>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</si>
  <si>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</si>
  <si>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</si>
  <si>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</si>
  <si>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</si>
  <si>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</si>
  <si>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</si>
  <si>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</si>
  <si>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</si>
  <si>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</si>
  <si>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</si>
  <si>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</si>
  <si>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</si>
  <si>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</si>
  <si>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</si>
  <si>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</si>
  <si>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20139</t>
  </si>
  <si>
    <t xml:space="preserve">    社会工作事务</t>
  </si>
  <si>
    <t>2013901</t>
  </si>
  <si>
    <t>2013902</t>
  </si>
  <si>
    <t>2013903</t>
  </si>
  <si>
    <t>2013904</t>
  </si>
  <si>
    <t>2013950</t>
  </si>
  <si>
    <t>2013999</t>
  </si>
  <si>
    <t xml:space="preserve">      其他社会工作事务支出</t>
  </si>
  <si>
    <t>20140</t>
  </si>
  <si>
    <t xml:space="preserve">    信访事务</t>
  </si>
  <si>
    <t>2014001</t>
  </si>
  <si>
    <t>2014002</t>
  </si>
  <si>
    <t>2014003</t>
  </si>
  <si>
    <t>2014004</t>
  </si>
  <si>
    <t xml:space="preserve">      信访业务</t>
  </si>
  <si>
    <t>2014099</t>
  </si>
  <si>
    <t xml:space="preserve">      其他信访事务支出</t>
  </si>
  <si>
    <t>20199</t>
  </si>
  <si>
    <t xml:space="preserve">    其他一般公共服务支出</t>
  </si>
  <si>
    <t>2019901</t>
  </si>
  <si>
    <t xml:space="preserve">      国家赔偿费用支出</t>
  </si>
  <si>
    <t>2019999</t>
  </si>
  <si>
    <t xml:space="preserve">      其他一般公共服务支出</t>
  </si>
  <si>
    <t>202</t>
  </si>
  <si>
    <t xml:space="preserve">  外交支出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</si>
  <si>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</si>
  <si>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</si>
  <si>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</si>
  <si>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</si>
  <si>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</si>
  <si>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</si>
  <si>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</si>
  <si>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</si>
  <si>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</si>
  <si>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</si>
  <si>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</si>
  <si>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</si>
  <si>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</si>
  <si>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</si>
  <si>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</si>
  <si>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</si>
  <si>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</si>
  <si>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</si>
  <si>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</si>
  <si>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</si>
  <si>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</si>
  <si>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</si>
  <si>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</si>
  <si>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</si>
  <si>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</si>
  <si>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</si>
  <si>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</si>
  <si>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</si>
  <si>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</si>
  <si>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</si>
  <si>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</si>
  <si>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</si>
  <si>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</si>
  <si>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</si>
  <si>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</si>
  <si>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</si>
  <si>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</si>
  <si>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</si>
  <si>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</si>
  <si>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</si>
  <si>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</si>
  <si>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</si>
  <si>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</si>
  <si>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</si>
  <si>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</si>
  <si>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</si>
  <si>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</si>
  <si>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</si>
  <si>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</si>
  <si>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</si>
  <si>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</si>
  <si>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</si>
  <si>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</si>
  <si>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</si>
  <si>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</si>
  <si>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</si>
  <si>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</si>
  <si>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</si>
  <si>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</si>
  <si>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</si>
  <si>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</si>
  <si>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</si>
  <si>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</si>
  <si>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</si>
  <si>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</si>
  <si>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</si>
  <si>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</si>
  <si>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</si>
  <si>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</si>
  <si>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</si>
  <si>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</si>
  <si>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</si>
  <si>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</si>
  <si>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</si>
  <si>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</si>
  <si>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</si>
  <si>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</si>
  <si>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</si>
  <si>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</si>
  <si>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</si>
  <si>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</si>
  <si>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</si>
  <si>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</si>
  <si>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</si>
  <si>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</si>
  <si>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</si>
  <si>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</si>
  <si>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</si>
  <si>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</si>
  <si>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</si>
  <si>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</si>
  <si>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</si>
  <si>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</si>
  <si>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</si>
  <si>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</si>
  <si>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</si>
  <si>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</si>
  <si>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</si>
  <si>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</si>
  <si>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</si>
  <si>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</si>
  <si>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</si>
  <si>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</si>
  <si>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</si>
  <si>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</si>
  <si>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</si>
  <si>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</si>
  <si>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</si>
  <si>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</si>
  <si>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</si>
  <si>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</si>
  <si>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</si>
  <si>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</si>
  <si>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</si>
  <si>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</si>
  <si>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</si>
  <si>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</si>
  <si>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</si>
  <si>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</si>
  <si>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</si>
  <si>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</si>
  <si>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</si>
  <si>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</si>
  <si>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</si>
  <si>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</si>
  <si>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</si>
  <si>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</si>
  <si>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</si>
  <si>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</si>
  <si>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</si>
  <si>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</si>
  <si>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</si>
  <si>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</si>
  <si>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</si>
  <si>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</si>
  <si>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</si>
  <si>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</si>
  <si>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</si>
  <si>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</si>
  <si>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</si>
  <si>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</si>
  <si>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</si>
  <si>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</si>
  <si>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</si>
  <si>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</si>
  <si>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</si>
  <si>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</si>
  <si>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</si>
  <si>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</si>
  <si>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</si>
  <si>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</si>
  <si>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</si>
  <si>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</si>
  <si>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</si>
  <si>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</si>
  <si>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</si>
  <si>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</si>
  <si>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</si>
  <si>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</si>
  <si>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</si>
  <si>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</si>
  <si>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</si>
  <si>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</si>
  <si>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</si>
  <si>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</si>
  <si>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</si>
  <si>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</si>
  <si>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</si>
  <si>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</si>
  <si>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</si>
  <si>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</si>
  <si>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</si>
  <si>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</si>
  <si>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</si>
  <si>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</si>
  <si>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</si>
  <si>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</si>
  <si>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</si>
  <si>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</si>
  <si>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</si>
  <si>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</si>
  <si>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</si>
  <si>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</si>
  <si>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</si>
  <si>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</si>
  <si>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</si>
  <si>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</si>
  <si>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</si>
  <si>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</si>
  <si>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</si>
  <si>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</si>
  <si>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</si>
  <si>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</si>
  <si>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</si>
  <si>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</si>
  <si>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</si>
  <si>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</si>
  <si>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</si>
  <si>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</si>
  <si>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</si>
  <si>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</si>
  <si>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</si>
  <si>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</si>
  <si>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</si>
  <si>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</si>
  <si>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</si>
  <si>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</si>
  <si>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</si>
  <si>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</si>
  <si>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</si>
  <si>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</si>
  <si>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</si>
  <si>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</si>
  <si>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</si>
  <si>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</si>
  <si>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</si>
  <si>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</si>
  <si>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</si>
  <si>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</si>
  <si>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</si>
  <si>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</si>
  <si>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</si>
  <si>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</si>
  <si>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</si>
  <si>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</si>
  <si>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</si>
  <si>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</si>
  <si>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</si>
  <si>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</si>
  <si>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</si>
  <si>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</si>
  <si>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</si>
  <si>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</si>
  <si>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</si>
  <si>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</si>
  <si>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</si>
  <si>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</si>
  <si>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</si>
  <si>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</si>
  <si>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</si>
  <si>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</si>
  <si>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</si>
  <si>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</si>
  <si>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</si>
  <si>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</si>
  <si>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</si>
  <si>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</si>
  <si>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</si>
  <si>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</si>
  <si>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</si>
  <si>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</si>
  <si>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</si>
  <si>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</si>
  <si>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</si>
  <si>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</si>
  <si>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</si>
  <si>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</si>
  <si>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</si>
  <si>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</si>
  <si>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</si>
  <si>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</si>
  <si>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</si>
  <si>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</si>
  <si>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</si>
  <si>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</si>
  <si>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</si>
  <si>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</si>
  <si>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</si>
  <si>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</si>
  <si>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</si>
  <si>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</si>
  <si>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</si>
  <si>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</si>
  <si>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</si>
  <si>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</si>
  <si>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</si>
  <si>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</si>
  <si>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</si>
  <si>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</si>
  <si>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</si>
  <si>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</si>
  <si>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</si>
  <si>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</si>
  <si>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</si>
  <si>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</si>
  <si>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</si>
  <si>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</si>
  <si>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</si>
  <si>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</si>
  <si>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</si>
  <si>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</si>
  <si>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</si>
  <si>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</si>
  <si>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</si>
  <si>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</si>
  <si>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</si>
  <si>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</si>
  <si>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</si>
  <si>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</si>
  <si>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</si>
  <si>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</si>
  <si>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</si>
  <si>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</si>
  <si>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</si>
  <si>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</si>
  <si>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</si>
  <si>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</si>
  <si>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</si>
  <si>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</si>
  <si>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</si>
  <si>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</si>
  <si>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</si>
  <si>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</si>
  <si>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</si>
  <si>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</si>
  <si>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</si>
  <si>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</si>
  <si>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</si>
  <si>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</si>
  <si>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</si>
  <si>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</si>
  <si>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</si>
  <si>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</si>
  <si>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</si>
  <si>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</si>
  <si>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</si>
  <si>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</si>
  <si>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</si>
  <si>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</si>
  <si>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</si>
  <si>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</si>
  <si>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</si>
  <si>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</si>
  <si>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</si>
  <si>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</si>
  <si>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</si>
  <si>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</si>
  <si>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</si>
  <si>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</si>
  <si>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</si>
  <si>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</si>
  <si>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</si>
  <si>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</si>
  <si>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</si>
  <si>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</si>
  <si>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</si>
  <si>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</si>
  <si>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</si>
  <si>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</si>
  <si>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</si>
  <si>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</si>
  <si>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</si>
  <si>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</si>
  <si>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</si>
  <si>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</si>
  <si>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</si>
  <si>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</si>
  <si>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</si>
  <si>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</si>
  <si>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</si>
  <si>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</si>
  <si>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</si>
  <si>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</si>
  <si>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</si>
  <si>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</si>
  <si>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</si>
  <si>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</si>
  <si>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</si>
  <si>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</si>
  <si>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</si>
  <si>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</si>
  <si>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</si>
  <si>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</si>
  <si>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</si>
  <si>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</si>
  <si>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</si>
  <si>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</si>
  <si>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</si>
  <si>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</si>
  <si>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</si>
  <si>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</si>
  <si>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</si>
  <si>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</si>
  <si>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</si>
  <si>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</si>
  <si>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</si>
  <si>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</si>
  <si>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</si>
  <si>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</si>
  <si>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</si>
  <si>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</si>
  <si>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</si>
  <si>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</si>
  <si>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</si>
  <si>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</si>
  <si>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</si>
  <si>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</si>
  <si>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</si>
  <si>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</si>
  <si>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</si>
  <si>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</si>
  <si>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</si>
  <si>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</si>
  <si>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</si>
  <si>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</si>
  <si>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</si>
  <si>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</si>
  <si>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</si>
  <si>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</si>
  <si>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</si>
  <si>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</si>
  <si>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</si>
  <si>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</si>
  <si>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</si>
  <si>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</si>
  <si>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</si>
  <si>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</si>
  <si>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</si>
  <si>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</si>
  <si>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</si>
  <si>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</si>
  <si>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</si>
  <si>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</si>
  <si>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</si>
  <si>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</si>
  <si>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</si>
  <si>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</si>
  <si>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</si>
  <si>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</si>
  <si>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</si>
  <si>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</si>
  <si>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</si>
  <si>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</si>
  <si>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</si>
  <si>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</si>
  <si>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</si>
  <si>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</si>
  <si>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</si>
  <si>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</si>
  <si>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</si>
  <si>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</si>
  <si>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</si>
  <si>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</si>
  <si>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</si>
  <si>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</si>
  <si>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</si>
  <si>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</si>
  <si>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</si>
  <si>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</si>
  <si>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</si>
  <si>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</si>
  <si>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</si>
  <si>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</si>
  <si>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</si>
  <si>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</si>
  <si>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</si>
  <si>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</si>
  <si>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</si>
  <si>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</si>
  <si>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</si>
  <si>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</si>
  <si>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</si>
  <si>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</si>
  <si>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</si>
  <si>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</si>
  <si>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</si>
  <si>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</si>
  <si>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</si>
  <si>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</si>
  <si>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</si>
  <si>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</si>
  <si>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</si>
  <si>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</si>
  <si>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</si>
  <si>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</si>
  <si>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</si>
  <si>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</si>
  <si>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</si>
  <si>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</si>
  <si>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</si>
  <si>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</si>
  <si>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</si>
  <si>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</si>
  <si>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</si>
  <si>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</si>
  <si>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</si>
  <si>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</si>
  <si>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</si>
  <si>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</si>
  <si>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</si>
  <si>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</si>
  <si>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</si>
  <si>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</si>
  <si>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</si>
  <si>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</si>
  <si>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</si>
  <si>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</si>
  <si>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</si>
  <si>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</si>
  <si>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</si>
  <si>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</si>
  <si>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</si>
  <si>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</si>
  <si>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</si>
  <si>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</si>
  <si>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</si>
  <si>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</si>
  <si>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</si>
  <si>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</si>
  <si>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</si>
  <si>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</si>
  <si>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</si>
  <si>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</si>
  <si>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</si>
  <si>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</si>
  <si>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</si>
  <si>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</si>
  <si>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</si>
  <si>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</si>
  <si>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</si>
  <si>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</si>
  <si>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</si>
  <si>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</si>
  <si>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</si>
  <si>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</si>
  <si>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</si>
  <si>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</si>
  <si>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</si>
  <si>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</si>
  <si>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</si>
  <si>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</si>
  <si>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</si>
  <si>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</si>
  <si>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</si>
  <si>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</si>
  <si>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</si>
  <si>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</si>
  <si>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</si>
  <si>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</si>
  <si>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</si>
  <si>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</si>
  <si>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</si>
  <si>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</si>
  <si>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</si>
  <si>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</si>
  <si>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</si>
  <si>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</si>
  <si>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</si>
  <si>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</si>
  <si>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</si>
  <si>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</si>
  <si>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</si>
  <si>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</si>
  <si>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</si>
  <si>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</si>
  <si>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</si>
  <si>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</si>
  <si>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</si>
  <si>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</si>
  <si>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</si>
  <si>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</si>
  <si>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</si>
  <si>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</si>
  <si>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</si>
  <si>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</si>
  <si>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</si>
  <si>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</si>
  <si>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</si>
  <si>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</si>
  <si>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</si>
  <si>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</si>
  <si>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</si>
  <si>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</si>
  <si>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</si>
  <si>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</si>
  <si>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</si>
  <si>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</si>
  <si>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</si>
  <si>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</si>
  <si>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</si>
  <si>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</si>
  <si>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</si>
  <si>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</si>
  <si>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</si>
  <si>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</si>
  <si>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</si>
  <si>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</si>
  <si>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</si>
  <si>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</si>
  <si>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</si>
  <si>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</si>
  <si>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</si>
  <si>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</si>
  <si>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</si>
  <si>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</si>
  <si>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</si>
  <si>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</si>
  <si>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</si>
  <si>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</si>
  <si>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</si>
  <si>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</si>
  <si>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</si>
  <si>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</si>
  <si>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</si>
  <si>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</si>
  <si>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</si>
  <si>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</si>
  <si>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</si>
  <si>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</si>
  <si>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</si>
  <si>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</si>
  <si>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</si>
  <si>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</si>
  <si>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</si>
  <si>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</si>
  <si>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</si>
  <si>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</si>
  <si>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</si>
  <si>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</si>
  <si>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</si>
  <si>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</si>
  <si>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</si>
  <si>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</si>
  <si>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</si>
  <si>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</si>
  <si>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</si>
  <si>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</si>
  <si>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</si>
  <si>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</si>
  <si>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</si>
  <si>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</si>
  <si>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</si>
  <si>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</si>
  <si>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</si>
  <si>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</si>
  <si>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</si>
  <si>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</si>
  <si>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</si>
  <si>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</si>
  <si>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</si>
  <si>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</si>
  <si>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</si>
  <si>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</si>
  <si>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</si>
  <si>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</si>
  <si>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</si>
  <si>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</si>
  <si>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</si>
  <si>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</si>
  <si>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</si>
  <si>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</si>
  <si>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</si>
  <si>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</si>
  <si>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</si>
  <si>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</si>
  <si>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</si>
  <si>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</si>
  <si>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</si>
  <si>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</si>
  <si>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</si>
  <si>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</si>
  <si>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</si>
  <si>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</si>
  <si>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</si>
  <si>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</si>
  <si>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</si>
  <si>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</si>
  <si>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</si>
  <si>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</si>
  <si>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</si>
  <si>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</si>
  <si>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</si>
  <si>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</si>
  <si>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</si>
  <si>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</si>
  <si>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</si>
  <si>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</si>
  <si>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</si>
  <si>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</si>
  <si>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</si>
  <si>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</si>
  <si>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</si>
  <si>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</si>
  <si>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</si>
  <si>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</si>
  <si>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</si>
  <si>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</si>
  <si>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</si>
  <si>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</si>
  <si>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</si>
  <si>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</si>
  <si>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</si>
  <si>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对道路交通事故社会救助基金的补助</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</si>
  <si>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</si>
  <si>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</si>
  <si>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</si>
  <si>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</si>
  <si>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</si>
  <si>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</si>
  <si>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</si>
  <si>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</si>
  <si>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</si>
  <si>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</si>
  <si>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</si>
  <si>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</si>
  <si>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</si>
  <si>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</si>
  <si>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</si>
  <si>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</si>
  <si>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</si>
  <si>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</si>
  <si>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</si>
  <si>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</si>
  <si>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</si>
  <si>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</si>
  <si>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</si>
  <si>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</si>
  <si>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</si>
  <si>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</si>
  <si>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</si>
  <si>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</si>
  <si>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</si>
  <si>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</si>
  <si>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</si>
  <si>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</si>
  <si>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</si>
  <si>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2082806</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</si>
  <si>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</si>
  <si>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</si>
  <si>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</si>
  <si>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</si>
  <si>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</si>
  <si>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</si>
  <si>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</si>
  <si>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</si>
  <si>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</si>
  <si>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</si>
  <si>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</si>
  <si>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</si>
  <si>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</si>
  <si>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</si>
  <si>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</si>
  <si>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</si>
  <si>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</si>
  <si>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</si>
  <si>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</si>
  <si>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</si>
  <si>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</si>
  <si>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</si>
  <si>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</si>
  <si>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</si>
  <si>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</si>
  <si>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</si>
  <si>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</si>
  <si>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</si>
  <si>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</si>
  <si>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</si>
  <si>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</si>
  <si>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</si>
  <si>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</si>
  <si>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</si>
  <si>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</si>
  <si>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</si>
  <si>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</si>
  <si>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</si>
  <si>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</si>
  <si>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</si>
  <si>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</si>
  <si>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</si>
  <si>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</si>
  <si>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</si>
  <si>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</si>
  <si>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</si>
  <si>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</si>
  <si>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</si>
  <si>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</si>
  <si>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</si>
  <si>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</si>
  <si>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</si>
  <si>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</si>
  <si>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</si>
  <si>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</si>
  <si>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</si>
  <si>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</si>
  <si>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</si>
  <si>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</si>
  <si>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</si>
  <si>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</si>
  <si>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</si>
  <si>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</si>
  <si>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</si>
  <si>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</si>
  <si>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</si>
  <si>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</si>
  <si>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</si>
  <si>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</si>
  <si>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</si>
  <si>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</si>
  <si>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</si>
  <si>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</si>
  <si>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</si>
  <si>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</si>
  <si>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</si>
  <si>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</si>
  <si>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</si>
  <si>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</si>
  <si>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</si>
  <si>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</si>
  <si>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突发公共卫生事件应急处置</t>
  </si>
  <si>
    <t>2100499</t>
  </si>
  <si>
    <t xml:space="preserve">      其他公共卫生支出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</si>
  <si>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</si>
  <si>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</si>
  <si>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</si>
  <si>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</si>
  <si>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</si>
  <si>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</si>
  <si>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</si>
  <si>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</si>
  <si>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</si>
  <si>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</si>
  <si>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</si>
  <si>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</si>
  <si>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</si>
  <si>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</si>
  <si>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</si>
  <si>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</si>
  <si>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</si>
  <si>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</si>
  <si>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</si>
  <si>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</si>
  <si>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</si>
  <si>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</si>
  <si>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</si>
  <si>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</si>
  <si>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</si>
  <si>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</si>
  <si>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</si>
  <si>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</si>
  <si>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</si>
  <si>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</si>
  <si>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</si>
  <si>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</si>
  <si>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</si>
  <si>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</si>
  <si>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</si>
  <si>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</si>
  <si>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</si>
  <si>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</si>
  <si>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</si>
  <si>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</si>
  <si>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</si>
  <si>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</si>
  <si>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</si>
  <si>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</si>
  <si>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</si>
  <si>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</si>
  <si>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</si>
  <si>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</si>
  <si>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</si>
  <si>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</si>
  <si>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</si>
  <si>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</si>
  <si>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</si>
  <si>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</si>
  <si>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</si>
  <si>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</si>
  <si>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</si>
  <si>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21017</t>
  </si>
  <si>
    <t xml:space="preserve">    中医药事务</t>
  </si>
  <si>
    <t>2101701</t>
  </si>
  <si>
    <t>2101702</t>
  </si>
  <si>
    <t>2101703</t>
  </si>
  <si>
    <t>2101704</t>
  </si>
  <si>
    <t xml:space="preserve">      中医（民族医）药专项</t>
  </si>
  <si>
    <t>2101799</t>
  </si>
  <si>
    <t xml:space="preserve">      其他中医药事务支出</t>
  </si>
  <si>
    <t>21018</t>
  </si>
  <si>
    <t xml:space="preserve">    疾病预防控制事务</t>
  </si>
  <si>
    <t>2101801</t>
  </si>
  <si>
    <t>2101802</t>
  </si>
  <si>
    <t>2101803</t>
  </si>
  <si>
    <t>2101899</t>
  </si>
  <si>
    <t xml:space="preserve">      其他疾病预防控制事务支出</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</si>
  <si>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</si>
  <si>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</si>
  <si>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</si>
  <si>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</si>
  <si>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</si>
  <si>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</si>
  <si>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</si>
  <si>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</si>
  <si>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</si>
  <si>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</si>
  <si>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</si>
  <si>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</si>
  <si>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</si>
  <si>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</si>
  <si>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</si>
  <si>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</si>
  <si>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</si>
  <si>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</si>
  <si>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</si>
  <si>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</si>
  <si>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</si>
  <si>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</si>
  <si>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</si>
  <si>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</si>
  <si>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</si>
  <si>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</si>
  <si>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</si>
  <si>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</si>
  <si>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</si>
  <si>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</si>
  <si>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</si>
  <si>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</si>
  <si>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</si>
  <si>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</si>
  <si>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</si>
  <si>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</si>
  <si>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</si>
  <si>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</si>
  <si>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</si>
  <si>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</si>
  <si>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</si>
  <si>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</si>
  <si>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</si>
  <si>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</si>
  <si>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</si>
  <si>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</si>
  <si>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</si>
  <si>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</si>
  <si>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</si>
  <si>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</si>
  <si>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</si>
  <si>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</si>
  <si>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</si>
  <si>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</si>
  <si>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</si>
  <si>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</si>
  <si>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</si>
  <si>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</si>
  <si>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</si>
  <si>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</si>
  <si>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</si>
  <si>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</si>
  <si>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</si>
  <si>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</si>
  <si>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森林保护修复</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</si>
  <si>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</si>
  <si>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</si>
  <si>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</si>
  <si>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</si>
  <si>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</si>
  <si>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</si>
  <si>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</si>
  <si>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</si>
  <si>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</si>
  <si>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</si>
  <si>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</si>
  <si>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其他森林保护修复支出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</si>
  <si>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</si>
  <si>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</si>
  <si>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</si>
  <si>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</si>
  <si>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</si>
  <si>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</si>
  <si>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</si>
  <si>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</si>
  <si>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</si>
  <si>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</si>
  <si>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</si>
  <si>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</si>
  <si>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</si>
  <si>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</si>
  <si>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</si>
  <si>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</si>
  <si>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2111001</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</si>
  <si>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</si>
  <si>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</si>
  <si>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</si>
  <si>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</si>
  <si>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</si>
  <si>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</si>
  <si>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</si>
  <si>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</si>
  <si>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</si>
  <si>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</si>
  <si>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</si>
  <si>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</si>
  <si>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</si>
  <si>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</si>
  <si>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</si>
  <si>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</si>
  <si>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</si>
  <si>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</si>
  <si>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</si>
  <si>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</si>
  <si>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</si>
  <si>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</si>
  <si>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</si>
  <si>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</si>
  <si>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</si>
  <si>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</si>
  <si>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</si>
  <si>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</si>
  <si>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</si>
  <si>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</si>
  <si>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</si>
  <si>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</si>
  <si>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</si>
  <si>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</si>
  <si>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</si>
  <si>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</si>
  <si>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</si>
  <si>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</si>
  <si>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</si>
  <si>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</si>
  <si>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</si>
  <si>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</si>
  <si>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</si>
  <si>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</si>
  <si>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</si>
  <si>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</si>
  <si>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</si>
  <si>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</si>
  <si>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</si>
  <si>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</si>
  <si>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</si>
  <si>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</si>
  <si>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</si>
  <si>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</si>
  <si>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</si>
  <si>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</si>
  <si>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</si>
  <si>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</si>
  <si>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</si>
  <si>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</si>
  <si>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</si>
  <si>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</si>
  <si>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</si>
  <si>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</si>
  <si>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</si>
  <si>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</si>
  <si>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</si>
  <si>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</si>
  <si>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</si>
  <si>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</si>
  <si>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</si>
  <si>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</si>
  <si>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</si>
  <si>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</si>
  <si>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</si>
  <si>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</si>
  <si>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</si>
  <si>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</si>
  <si>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</si>
  <si>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</si>
  <si>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</si>
  <si>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</si>
  <si>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</si>
  <si>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</si>
  <si>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</si>
  <si>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</si>
  <si>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</si>
  <si>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</si>
  <si>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</si>
  <si>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</si>
  <si>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</si>
  <si>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</si>
  <si>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</si>
  <si>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</si>
  <si>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</si>
  <si>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</si>
  <si>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</si>
  <si>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</si>
  <si>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</si>
  <si>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</si>
  <si>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</si>
  <si>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</si>
  <si>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</si>
  <si>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</si>
  <si>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</si>
  <si>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</si>
  <si>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</si>
  <si>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</si>
  <si>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</si>
  <si>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</si>
  <si>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</si>
  <si>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</si>
  <si>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</si>
  <si>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</si>
  <si>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</si>
  <si>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</si>
  <si>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</si>
  <si>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</si>
  <si>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</si>
  <si>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</si>
  <si>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</si>
  <si>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</si>
  <si>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</si>
  <si>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</si>
  <si>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乡村道路建设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</si>
  <si>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</si>
  <si>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</si>
  <si>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</si>
  <si>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</si>
  <si>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</si>
  <si>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</si>
  <si>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</si>
  <si>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</si>
  <si>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</si>
  <si>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</si>
  <si>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</si>
  <si>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</si>
  <si>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</si>
  <si>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</si>
  <si>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</si>
  <si>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</si>
  <si>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</si>
  <si>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</si>
  <si>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</si>
  <si>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</si>
  <si>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</si>
  <si>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</si>
  <si>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</si>
  <si>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</si>
  <si>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</si>
  <si>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</si>
  <si>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</si>
  <si>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</si>
  <si>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</si>
  <si>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</si>
  <si>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</si>
  <si>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</si>
  <si>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</si>
  <si>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</si>
  <si>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</si>
  <si>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</si>
  <si>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</si>
  <si>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</si>
  <si>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</si>
  <si>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</si>
  <si>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</si>
  <si>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</si>
  <si>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</si>
  <si>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</si>
  <si>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</si>
  <si>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</si>
  <si>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</si>
  <si>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</si>
  <si>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</si>
  <si>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</si>
  <si>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</si>
  <si>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</si>
  <si>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</si>
  <si>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</si>
  <si>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</si>
  <si>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</si>
  <si>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</si>
  <si>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</si>
  <si>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</si>
  <si>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</si>
  <si>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</si>
  <si>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</si>
  <si>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</si>
  <si>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</si>
  <si>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</si>
  <si>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</si>
  <si>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</si>
  <si>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</si>
  <si>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</si>
  <si>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</si>
  <si>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</si>
  <si>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</si>
  <si>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</si>
  <si>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</si>
  <si>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</si>
  <si>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</si>
  <si>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</si>
  <si>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</si>
  <si>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</si>
  <si>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</si>
  <si>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</si>
  <si>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</si>
  <si>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</si>
  <si>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</si>
  <si>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</si>
  <si>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</si>
  <si>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</si>
  <si>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</si>
  <si>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</si>
  <si>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</si>
  <si>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</si>
  <si>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</si>
  <si>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</si>
  <si>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</si>
  <si>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</si>
  <si>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</si>
  <si>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</si>
  <si>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</si>
  <si>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</si>
  <si>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</si>
  <si>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</si>
  <si>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</si>
  <si>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</si>
  <si>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</si>
  <si>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</si>
  <si>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</si>
  <si>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</si>
  <si>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</si>
  <si>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</si>
  <si>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</si>
  <si>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</si>
  <si>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</si>
  <si>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</si>
  <si>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</si>
  <si>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</si>
  <si>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</si>
  <si>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</si>
  <si>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</si>
  <si>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</si>
  <si>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</si>
  <si>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</si>
  <si>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</si>
  <si>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</si>
  <si>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</si>
  <si>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</si>
  <si>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</si>
  <si>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</si>
  <si>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</si>
  <si>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</si>
  <si>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</si>
  <si>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</si>
  <si>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</si>
  <si>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</si>
  <si>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</si>
  <si>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</si>
  <si>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</si>
  <si>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</si>
  <si>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</si>
  <si>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</si>
  <si>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</si>
  <si>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</si>
  <si>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</si>
  <si>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</si>
  <si>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</si>
  <si>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</si>
  <si>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</si>
  <si>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</si>
  <si>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</si>
  <si>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</si>
  <si>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</si>
  <si>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</si>
  <si>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</si>
  <si>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</si>
  <si>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</si>
  <si>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</si>
  <si>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</si>
  <si>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</si>
  <si>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</si>
  <si>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</si>
  <si>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</si>
  <si>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</si>
  <si>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</si>
  <si>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</si>
  <si>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</si>
  <si>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</si>
  <si>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</si>
  <si>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</si>
  <si>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</si>
  <si>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</si>
  <si>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</si>
  <si>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</si>
  <si>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</si>
  <si>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</si>
  <si>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2140112</t>
  </si>
  <si>
    <t xml:space="preserve">      公路运输管理</t>
  </si>
  <si>
    <t>2140114</t>
  </si>
  <si>
    <t xml:space="preserve">      公路和运输技术标准化建设</t>
  </si>
  <si>
    <t>2140122</t>
  </si>
  <si>
    <t xml:space="preserve">      水运建设</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</si>
  <si>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</si>
  <si>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</si>
  <si>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</si>
  <si>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</si>
  <si>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</si>
  <si>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</si>
  <si>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</si>
  <si>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</si>
  <si>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</si>
  <si>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</si>
  <si>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</si>
  <si>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</si>
  <si>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</si>
  <si>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</si>
  <si>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</si>
  <si>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</si>
  <si>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</si>
  <si>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</si>
  <si>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</si>
  <si>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</si>
  <si>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</si>
  <si>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</si>
  <si>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</si>
  <si>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</si>
  <si>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</si>
  <si>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</si>
  <si>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</si>
  <si>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</si>
  <si>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</si>
  <si>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</si>
  <si>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</si>
  <si>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</si>
  <si>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</si>
  <si>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</si>
  <si>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</si>
  <si>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</si>
  <si>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</si>
  <si>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</si>
  <si>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</si>
  <si>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</si>
  <si>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</si>
  <si>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</si>
  <si>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</si>
  <si>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</si>
  <si>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</si>
  <si>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</si>
  <si>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</si>
  <si>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</si>
  <si>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</si>
  <si>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</si>
  <si>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</si>
  <si>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</si>
  <si>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</si>
  <si>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</si>
  <si>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</si>
  <si>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</si>
  <si>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</si>
  <si>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</si>
  <si>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</si>
  <si>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</si>
  <si>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</si>
  <si>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</si>
  <si>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</si>
  <si>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</si>
  <si>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</si>
  <si>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</si>
  <si>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</si>
  <si>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</si>
  <si>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</si>
  <si>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</si>
  <si>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</si>
  <si>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</si>
  <si>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</si>
  <si>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</si>
  <si>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</si>
  <si>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</si>
  <si>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</si>
  <si>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</si>
  <si>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</si>
  <si>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</si>
  <si>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</si>
  <si>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</si>
  <si>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</si>
  <si>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</si>
  <si>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</si>
  <si>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</si>
  <si>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</si>
  <si>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</si>
  <si>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</si>
  <si>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</si>
  <si>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</si>
  <si>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</si>
  <si>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</si>
  <si>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</si>
  <si>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</si>
  <si>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</si>
  <si>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</si>
  <si>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</si>
  <si>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</si>
  <si>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</si>
  <si>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</si>
  <si>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</si>
  <si>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</si>
  <si>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</si>
  <si>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</si>
  <si>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</si>
  <si>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</si>
  <si>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</si>
  <si>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</si>
  <si>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</si>
  <si>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</si>
  <si>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</si>
  <si>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</si>
  <si>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</si>
  <si>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</si>
  <si>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</si>
  <si>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</si>
  <si>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</si>
  <si>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</si>
  <si>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</si>
  <si>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</si>
  <si>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</si>
  <si>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</si>
  <si>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</si>
  <si>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</si>
  <si>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</si>
  <si>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</si>
  <si>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</si>
  <si>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</si>
  <si>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</si>
  <si>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</si>
  <si>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</si>
  <si>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</si>
  <si>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</si>
  <si>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</si>
  <si>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</si>
  <si>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</si>
  <si>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</si>
  <si>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</si>
  <si>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</si>
  <si>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</si>
  <si>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</si>
  <si>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</si>
  <si>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</si>
  <si>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</si>
  <si>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</si>
  <si>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</si>
  <si>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</si>
  <si>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</si>
  <si>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</si>
  <si>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</si>
  <si>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</si>
  <si>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</si>
  <si>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</si>
  <si>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</si>
  <si>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</si>
  <si>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</si>
  <si>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</si>
  <si>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</si>
  <si>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</si>
  <si>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</si>
  <si>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</si>
  <si>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</si>
  <si>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</si>
  <si>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</si>
  <si>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</si>
  <si>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</si>
  <si>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</si>
  <si>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</si>
  <si>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</si>
  <si>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</si>
  <si>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</si>
  <si>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</si>
  <si>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</si>
  <si>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</si>
  <si>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</si>
  <si>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</si>
  <si>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</si>
  <si>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</si>
  <si>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</si>
  <si>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</si>
  <si>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</si>
  <si>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</si>
  <si>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</si>
  <si>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</si>
  <si>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</si>
  <si>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</si>
  <si>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</si>
  <si>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</si>
  <si>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</si>
  <si>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</si>
  <si>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</si>
  <si>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</si>
  <si>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</si>
  <si>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</si>
  <si>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</si>
  <si>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</si>
  <si>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</si>
  <si>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</si>
  <si>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</si>
  <si>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</si>
  <si>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</si>
  <si>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</si>
  <si>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</si>
  <si>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</si>
  <si>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</si>
  <si>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</si>
  <si>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</si>
  <si>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</si>
  <si>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</si>
  <si>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</si>
  <si>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</si>
  <si>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</si>
  <si>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</si>
  <si>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</si>
  <si>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</si>
  <si>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</si>
  <si>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</si>
  <si>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</si>
  <si>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</si>
  <si>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</si>
  <si>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</si>
  <si>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</si>
  <si>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</si>
  <si>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</si>
  <si>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</si>
  <si>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</si>
  <si>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</si>
  <si>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</si>
  <si>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</si>
  <si>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</si>
  <si>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</si>
  <si>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</si>
  <si>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</si>
  <si>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</si>
  <si>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</si>
  <si>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</si>
  <si>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</si>
  <si>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</si>
  <si>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</si>
  <si>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</si>
  <si>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</si>
  <si>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</si>
  <si>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</si>
  <si>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</si>
  <si>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</si>
  <si>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</si>
  <si>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</si>
  <si>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</si>
  <si>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</si>
  <si>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</si>
  <si>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</si>
  <si>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</si>
  <si>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</si>
  <si>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</si>
  <si>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</si>
  <si>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</si>
  <si>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</si>
  <si>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</si>
  <si>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</si>
  <si>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</si>
  <si>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</si>
  <si>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</si>
  <si>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</si>
  <si>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</si>
  <si>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</si>
  <si>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</si>
  <si>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</si>
  <si>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</si>
  <si>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</si>
  <si>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</si>
  <si>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</si>
  <si>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</si>
  <si>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</si>
  <si>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</si>
  <si>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</si>
  <si>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</si>
  <si>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</si>
  <si>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</si>
  <si>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</si>
  <si>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</si>
  <si>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</si>
  <si>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</si>
  <si>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</si>
  <si>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</si>
  <si>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</si>
  <si>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</si>
  <si>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</si>
  <si>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</si>
  <si>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</si>
  <si>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</si>
  <si>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</si>
  <si>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</si>
  <si>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</si>
  <si>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</si>
  <si>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</si>
  <si>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</si>
  <si>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</si>
  <si>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</si>
  <si>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</si>
  <si>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</si>
  <si>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</si>
  <si>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</si>
  <si>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</si>
  <si>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</si>
  <si>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</si>
  <si>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</si>
  <si>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</si>
  <si>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</si>
  <si>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</si>
  <si>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</si>
  <si>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</si>
  <si>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</si>
  <si>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</si>
  <si>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</si>
  <si>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</si>
  <si>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</si>
  <si>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</si>
  <si>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</si>
  <si>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</si>
  <si>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</si>
  <si>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</si>
  <si>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</si>
  <si>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</si>
  <si>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</si>
  <si>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</si>
  <si>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</si>
  <si>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</si>
  <si>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</si>
  <si>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</si>
  <si>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</si>
  <si>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</si>
  <si>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</si>
  <si>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</si>
  <si>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</si>
  <si>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</si>
  <si>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</si>
  <si>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</si>
  <si>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</si>
  <si>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</si>
  <si>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</si>
  <si>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</si>
  <si>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</si>
  <si>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</si>
  <si>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</si>
  <si>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</si>
  <si>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</si>
  <si>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</si>
  <si>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</si>
  <si>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</si>
  <si>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</si>
  <si>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</si>
  <si>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</si>
  <si>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</si>
  <si>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</si>
  <si>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</si>
  <si>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</si>
  <si>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</si>
  <si>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</si>
  <si>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</si>
  <si>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</si>
  <si>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</si>
  <si>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</si>
  <si>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</si>
  <si>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</si>
  <si>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</si>
  <si>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</si>
  <si>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</si>
  <si>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</si>
  <si>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</si>
  <si>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</si>
  <si>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</si>
  <si>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</si>
  <si>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</si>
  <si>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</si>
  <si>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</si>
  <si>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</si>
  <si>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</si>
  <si>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</si>
  <si>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</si>
  <si>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</si>
  <si>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</si>
  <si>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</si>
  <si>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</si>
  <si>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</si>
  <si>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</si>
  <si>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</si>
  <si>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</si>
  <si>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</si>
  <si>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</si>
  <si>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</si>
  <si>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</si>
  <si>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</si>
  <si>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</si>
  <si>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</si>
  <si>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</si>
  <si>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</si>
  <si>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</si>
  <si>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</si>
  <si>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</si>
  <si>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</si>
  <si>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</si>
  <si>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</si>
  <si>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</si>
  <si>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</si>
  <si>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</si>
  <si>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</si>
  <si>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</si>
  <si>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</si>
  <si>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</si>
  <si>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</si>
  <si>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</si>
  <si>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</si>
  <si>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</si>
  <si>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</si>
  <si>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</si>
  <si>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</si>
  <si>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</si>
  <si>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</si>
  <si>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</si>
  <si>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财务和审计支出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</si>
  <si>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</si>
  <si>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</si>
  <si>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</si>
  <si>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</si>
  <si>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</si>
  <si>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</si>
  <si>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</si>
  <si>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</si>
  <si>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</si>
  <si>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</si>
  <si>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</si>
  <si>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</si>
  <si>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</si>
  <si>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</si>
  <si>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</si>
  <si>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</si>
  <si>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</si>
  <si>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</si>
  <si>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</si>
  <si>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</si>
  <si>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</si>
  <si>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</si>
  <si>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</si>
  <si>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</si>
  <si>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</si>
  <si>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</si>
  <si>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</si>
  <si>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</si>
  <si>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</si>
  <si>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</si>
  <si>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</si>
  <si>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</si>
  <si>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</si>
  <si>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</si>
  <si>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</si>
  <si>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2220306</t>
  </si>
  <si>
    <t xml:space="preserve">      天然气储备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</si>
  <si>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</si>
  <si>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</si>
  <si>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</si>
  <si>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</si>
  <si>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</si>
  <si>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</si>
  <si>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</si>
  <si>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</si>
  <si>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</si>
  <si>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</si>
  <si>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</si>
  <si>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</si>
  <si>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</si>
  <si>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</si>
  <si>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</si>
  <si>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</si>
  <si>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</si>
  <si>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</si>
  <si>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</si>
  <si>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</si>
  <si>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</si>
  <si>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</si>
  <si>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</si>
  <si>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</si>
  <si>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</si>
  <si>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</si>
  <si>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</si>
  <si>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</si>
  <si>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</si>
  <si>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</si>
  <si>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</si>
  <si>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</si>
  <si>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</si>
  <si>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</si>
  <si>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</si>
  <si>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</si>
  <si>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</si>
  <si>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</si>
  <si>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</si>
  <si>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</si>
  <si>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</si>
  <si>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</si>
  <si>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</si>
  <si>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</si>
  <si>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</si>
  <si>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</si>
  <si>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</si>
  <si>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</si>
  <si>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</si>
  <si>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</si>
  <si>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</si>
  <si>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</si>
  <si>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</si>
  <si>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</si>
  <si>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</si>
  <si>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</si>
  <si>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</si>
  <si>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</si>
  <si>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</si>
  <si>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</si>
  <si>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</si>
  <si>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</si>
  <si>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</si>
  <si>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</si>
  <si>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</si>
  <si>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</si>
  <si>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</si>
  <si>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</si>
  <si>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</si>
  <si>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</si>
  <si>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</si>
  <si>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</si>
  <si>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</si>
  <si>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</si>
  <si>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</si>
  <si>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</si>
  <si>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</si>
  <si>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</si>
  <si>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</si>
  <si>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</si>
  <si>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</si>
  <si>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</si>
  <si>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</si>
  <si>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</si>
  <si>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</si>
  <si>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</si>
  <si>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</si>
  <si>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</si>
  <si>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</si>
  <si>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</si>
  <si>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</si>
  <si>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</si>
  <si>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</si>
  <si>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</si>
  <si>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</si>
  <si>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</si>
  <si>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</si>
  <si>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</si>
  <si>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</si>
  <si>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</si>
  <si>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</si>
  <si>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</si>
  <si>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</si>
  <si>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</si>
  <si>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</si>
  <si>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</si>
  <si>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</si>
  <si>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</si>
  <si>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</si>
  <si>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</si>
  <si>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</si>
  <si>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</si>
  <si>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</si>
  <si>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</si>
  <si>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</si>
  <si>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</si>
  <si>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</si>
  <si>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</si>
  <si>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</si>
  <si>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</si>
  <si>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</si>
  <si>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</si>
  <si>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</si>
  <si>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</si>
  <si>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</si>
  <si>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</si>
  <si>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</si>
  <si>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</si>
  <si>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</si>
  <si>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22902</t>
  </si>
  <si>
    <t xml:space="preserve">    年初预留</t>
  </si>
  <si>
    <t>22999</t>
  </si>
  <si>
    <t>232</t>
  </si>
  <si>
    <t xml:space="preserve">  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</si>
  <si>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</si>
  <si>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</si>
  <si>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</si>
  <si>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</si>
  <si>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</si>
  <si>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</si>
  <si>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</si>
  <si>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</si>
  <si>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</si>
  <si>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</si>
  <si>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</si>
  <si>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</si>
  <si>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23303</t>
  </si>
  <si>
    <t xml:space="preserve">    地方政府一般债务发行费用支出</t>
  </si>
  <si>
    <t>2330301</t>
  </si>
  <si>
    <t xml:space="preserve">      地方政府一般债务发行费用支出</t>
  </si>
  <si>
    <t>支    出    合    计</t>
  </si>
  <si>
    <t>阳江市江城区2024年一般公共预算第二次调整支出表
（按政府预算经济分类）（草案）</t>
  </si>
  <si>
    <t>科目编码</t>
  </si>
  <si>
    <t>科目名称</t>
  </si>
  <si>
    <t>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</si>
  <si>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</si>
  <si>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</si>
  <si>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</si>
  <si>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</si>
  <si>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</si>
  <si>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</si>
  <si>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</si>
  <si>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</si>
  <si>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</si>
  <si>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</si>
  <si>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</si>
  <si>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</si>
  <si>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</si>
  <si>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</si>
  <si>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</si>
  <si>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</si>
  <si>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</si>
  <si>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</si>
  <si>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</si>
  <si>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</si>
  <si>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</si>
  <si>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</si>
  <si>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</si>
  <si>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</si>
  <si>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</si>
  <si>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</si>
  <si>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</si>
  <si>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</si>
  <si>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</si>
  <si>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</si>
  <si>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</si>
  <si>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</si>
  <si>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</si>
  <si>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</si>
  <si>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</si>
  <si>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</si>
  <si>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</si>
  <si>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</si>
  <si>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</si>
  <si>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</si>
  <si>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</si>
  <si>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</si>
  <si>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</si>
  <si>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</si>
  <si>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</si>
  <si>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</si>
  <si>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对社会基金补助</t>
  </si>
  <si>
    <t xml:space="preserve">  补充全国社会保障基金</t>
  </si>
  <si>
    <t>债务利息及费用支出</t>
  </si>
  <si>
    <t xml:space="preserve">  国内债务利息</t>
  </si>
  <si>
    <t xml:space="preserve">  国外债务付息</t>
  </si>
  <si>
    <t xml:space="preserve">  国内债务发行费用</t>
  </si>
  <si>
    <t xml:space="preserve">  国外债务发行费用</t>
  </si>
  <si>
    <t xml:space="preserve">  国内债务还本</t>
  </si>
  <si>
    <t xml:space="preserve">  国外债务还本</t>
  </si>
  <si>
    <t>转移性支出</t>
  </si>
  <si>
    <t xml:space="preserve">  上下级政府间转移性支出</t>
  </si>
  <si>
    <t xml:space="preserve">  债务转贷</t>
  </si>
  <si>
    <t xml:space="preserve">  调出资金</t>
  </si>
  <si>
    <t>预备费及预留</t>
  </si>
  <si>
    <t xml:space="preserve">  预留</t>
  </si>
  <si>
    <t>其他支出</t>
  </si>
  <si>
    <t xml:space="preserve">  赠与</t>
  </si>
  <si>
    <t xml:space="preserve">  国家赔偿费用支出</t>
  </si>
  <si>
    <t xml:space="preserve">  对民间非营利组织和群众性自治组织补贴</t>
  </si>
  <si>
    <t>项目支出</t>
  </si>
  <si>
    <t>阳江市江城区2024年政府性基金预算调整收支表(草案)</t>
  </si>
  <si>
    <t>收入</t>
  </si>
  <si>
    <t>支出</t>
  </si>
  <si>
    <t>2024年预算调整后数</t>
  </si>
  <si>
    <t>2024年预算调整后比年初预算%</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</si>
  <si>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</si>
  <si>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</si>
  <si>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</si>
  <si>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</si>
  <si>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</si>
  <si>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</si>
  <si>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</si>
  <si>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</si>
  <si>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</si>
  <si>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</si>
  <si>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</si>
  <si>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</si>
  <si>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</si>
  <si>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</si>
  <si>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</si>
  <si>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</si>
  <si>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</si>
  <si>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</si>
  <si>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</si>
  <si>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</si>
  <si>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</si>
  <si>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</si>
  <si>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</si>
  <si>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</si>
  <si>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</si>
  <si>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</si>
  <si>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</si>
  <si>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</si>
  <si>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</si>
  <si>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</si>
  <si>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</si>
  <si>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</si>
  <si>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</si>
  <si>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二、节能环保支出</t>
  </si>
  <si>
    <t xml:space="preserve">  十一、国家重大水利工程建设基金收入</t>
  </si>
  <si>
    <t xml:space="preserve">    可再生能源电价附加收入安排的支出</t>
  </si>
  <si>
    <t xml:space="preserve">  十二、车辆通行费</t>
  </si>
  <si>
    <t xml:space="preserve">      风力发电补助</t>
  </si>
  <si>
    <t xml:space="preserve">  十三、污水处理费收入</t>
  </si>
  <si>
    <t xml:space="preserve">      太阳能发电补助</t>
  </si>
  <si>
    <t xml:space="preserve">  十四、彩票发行机构和彩票销售机构的业务费用</t>
  </si>
  <si>
    <t xml:space="preserve">      生物质能发电补助</t>
  </si>
  <si>
    <t xml:space="preserve">    福利彩票销售机构的业务费用</t>
  </si>
  <si>
    <t xml:space="preserve">      其他可再生能源电价附加收入安排的支出</t>
  </si>
  <si>
    <t xml:space="preserve">    体育彩票销售机构的业务费用</t>
  </si>
  <si>
    <t xml:space="preserve">    废弃电器电子产品处理基金支出</t>
  </si>
  <si>
    <t xml:space="preserve">    彩票兑奖周转金</t>
  </si>
  <si>
    <t xml:space="preserve">      回收处理费用补贴</t>
  </si>
  <si>
    <t xml:space="preserve">    彩票发行销售风险基金</t>
  </si>
  <si>
    <t xml:space="preserve">      信息系统建设</t>
  </si>
  <si>
    <t xml:space="preserve">    彩票市场调控资金收入</t>
  </si>
  <si>
    <t xml:space="preserve">      基金征管经费</t>
  </si>
  <si>
    <t xml:space="preserve">  十五、其他政府性基金收入</t>
  </si>
  <si>
    <t xml:space="preserve">      其他废弃电器电子产品处理基金支出</t>
  </si>
  <si>
    <t xml:space="preserve">  十六、专项债务对应项目专项收入</t>
  </si>
  <si>
    <t>三、城乡社区支出</t>
  </si>
  <si>
    <t xml:space="preserve">    海南省高等级公路车辆通行附加费专项债务对应项目专项收入</t>
  </si>
  <si>
    <t xml:space="preserve">    国有土地使用权出让收入安排的支出</t>
  </si>
  <si>
    <t xml:space="preserve">    国家电影事业发展专项资金专项债务对应项目专项收入</t>
  </si>
  <si>
    <t xml:space="preserve">      征地和拆迁补偿支出</t>
  </si>
  <si>
    <t xml:space="preserve">    国有土地使用权出让金专项债务对应项目专项收入</t>
  </si>
  <si>
    <t xml:space="preserve">      土地开发支出</t>
  </si>
  <si>
    <t xml:space="preserve">      土地储备专项债券对应项目专项收入</t>
  </si>
  <si>
    <t xml:space="preserve">      城市建设支出</t>
  </si>
  <si>
    <t xml:space="preserve">      棚户区改造专项债券对应项目专项收入</t>
  </si>
  <si>
    <t xml:space="preserve">      农村基础设施建设支出</t>
  </si>
  <si>
    <t xml:space="preserve">      其他国有土地使用权出让金专项债务对应项目专项收入</t>
  </si>
  <si>
    <t xml:space="preserve">      补助被征地农民支出</t>
  </si>
  <si>
    <t xml:space="preserve">    农业土地开发资金专项债务对应项目专项收入</t>
  </si>
  <si>
    <t xml:space="preserve">      土地出让业务支出</t>
  </si>
  <si>
    <t xml:space="preserve">    大中型水库库区基金专项债务对应项目专项收入</t>
  </si>
  <si>
    <t xml:space="preserve">      廉租住房支出</t>
  </si>
  <si>
    <t xml:space="preserve">    城市基础设施配套费专项债务对应项目专项收入</t>
  </si>
  <si>
    <t xml:space="preserve">      支付破产或改制企业职工安置费</t>
  </si>
  <si>
    <t xml:space="preserve">    小型水库移民扶助基金专项债务对应项目专项收入</t>
  </si>
  <si>
    <t xml:space="preserve">      棚户区改造支出</t>
  </si>
  <si>
    <t xml:space="preserve">    国家重大水利工程建设基金专项债务对应项目专项收入</t>
  </si>
  <si>
    <t xml:space="preserve">      公共租赁住房支出</t>
  </si>
  <si>
    <t xml:space="preserve">    车辆通行费专项债务对应项目专项收入</t>
  </si>
  <si>
    <t xml:space="preserve">      政府收费公路专项债务对应项目专项收入</t>
  </si>
  <si>
    <t xml:space="preserve">      农业生产发展支出</t>
  </si>
  <si>
    <t xml:space="preserve">      其他车辆通行费专项债务对应项目专项收入</t>
  </si>
  <si>
    <t xml:space="preserve">      农村社会事业支出</t>
  </si>
  <si>
    <t xml:space="preserve">    污水处理费专项债务对应项目专项收入</t>
  </si>
  <si>
    <t xml:space="preserve">      农业农村生态环境支出</t>
  </si>
  <si>
    <t xml:space="preserve">    其他政府性基金专项债务对应项目专项收入</t>
  </si>
  <si>
    <t xml:space="preserve">      其他国有土地使用权出让收入安排的支出</t>
  </si>
  <si>
    <t xml:space="preserve">      其他地方自行试点项目收益专项债券对应项目专项收入</t>
  </si>
  <si>
    <t xml:space="preserve">    国有土地收益基金安排的支出</t>
  </si>
  <si>
    <t xml:space="preserve">      其他政府性基金专项债务对应项目专项收入</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</si>
  <si>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</si>
  <si>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</si>
  <si>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</si>
  <si>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</si>
  <si>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</si>
  <si>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</si>
  <si>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</si>
  <si>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</si>
  <si>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</si>
  <si>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</si>
  <si>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</si>
  <si>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</si>
  <si>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</si>
  <si>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</si>
  <si>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</si>
  <si>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</si>
  <si>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</si>
  <si>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</si>
  <si>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</si>
  <si>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</si>
  <si>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</si>
  <si>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</si>
  <si>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四、农林水支出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</si>
  <si>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</si>
  <si>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</si>
  <si>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</si>
  <si>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</si>
  <si>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</si>
  <si>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</si>
  <si>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</si>
  <si>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</si>
  <si>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</si>
  <si>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</si>
  <si>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</si>
  <si>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</si>
  <si>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大中型水库移区基金对应专项债务收入安排的支出</t>
  </si>
  <si>
    <t xml:space="preserve">      其他大中型水库移区基金对应专项债务收入安排的支出</t>
  </si>
  <si>
    <t xml:space="preserve">      国家重大水利工程建设基金对应专项债务收入安排的支出</t>
  </si>
  <si>
    <t xml:space="preserve">      三峡工程后续工作</t>
  </si>
  <si>
    <t xml:space="preserve">      其他地方重大水利工程建设基金对应专项债务收入支出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</si>
  <si>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</si>
  <si>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</si>
  <si>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</si>
  <si>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</si>
  <si>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</si>
  <si>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</si>
  <si>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</si>
  <si>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五、交通运输支出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</si>
  <si>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</si>
  <si>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</si>
  <si>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</si>
  <si>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</si>
  <si>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</si>
  <si>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</si>
  <si>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</si>
  <si>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</si>
  <si>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</si>
  <si>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</si>
  <si>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</si>
  <si>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</si>
  <si>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</si>
  <si>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</si>
  <si>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</si>
  <si>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</si>
  <si>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</si>
  <si>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</si>
  <si>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</si>
  <si>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</si>
  <si>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</si>
  <si>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</si>
  <si>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</si>
  <si>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</si>
  <si>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</si>
  <si>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</si>
  <si>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</si>
  <si>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</si>
  <si>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</si>
  <si>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</si>
  <si>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</si>
  <si>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</si>
  <si>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</si>
  <si>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</si>
  <si>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</si>
  <si>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</si>
  <si>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</si>
  <si>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六、资源勘探工业信息等支出</t>
  </si>
  <si>
    <t xml:space="preserve">    农网还贷资金支出</t>
  </si>
  <si>
    <t xml:space="preserve">      地方农网还贷资金支出</t>
  </si>
  <si>
    <t xml:space="preserve">      其他农网还贷资金支出</t>
  </si>
  <si>
    <t>七、其他支出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</si>
  <si>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</si>
  <si>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</si>
  <si>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</si>
  <si>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</si>
  <si>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</si>
  <si>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</si>
  <si>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</si>
  <si>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</si>
  <si>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</si>
  <si>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</si>
  <si>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</si>
  <si>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</si>
  <si>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</si>
  <si>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</si>
  <si>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</si>
  <si>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</si>
  <si>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</si>
  <si>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</si>
  <si>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</si>
  <si>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</si>
  <si>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</si>
  <si>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</si>
  <si>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</si>
  <si>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</si>
  <si>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</si>
  <si>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八、债务付息支出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</si>
  <si>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</si>
  <si>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</si>
  <si>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</si>
  <si>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</si>
  <si>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</si>
  <si>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</si>
  <si>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</si>
  <si>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</si>
  <si>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</si>
  <si>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</si>
  <si>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</si>
  <si>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</si>
  <si>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</si>
  <si>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</si>
  <si>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</si>
  <si>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九、债务发行费用支出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</si>
  <si>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</si>
  <si>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</si>
  <si>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</si>
  <si>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</si>
  <si>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</si>
  <si>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</si>
  <si>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</si>
  <si>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</si>
  <si>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</si>
  <si>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</si>
  <si>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</si>
  <si>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</si>
  <si>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</si>
  <si>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</si>
  <si>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</si>
  <si>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</si>
  <si>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</si>
  <si>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</si>
  <si>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</si>
  <si>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</si>
  <si>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</si>
  <si>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</si>
  <si>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</si>
  <si>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</si>
  <si>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</si>
  <si>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</si>
  <si>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</si>
  <si>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</si>
  <si>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</si>
  <si>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</si>
  <si>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</si>
  <si>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</si>
  <si>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</si>
  <si>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</si>
  <si>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收入合计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</si>
  <si>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</si>
  <si>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</si>
  <si>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</si>
  <si>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</si>
  <si>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</si>
  <si>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</si>
  <si>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</si>
  <si>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</si>
  <si>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</si>
  <si>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</si>
  <si>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</si>
  <si>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</si>
  <si>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</si>
  <si>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</si>
  <si>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</si>
  <si>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</si>
  <si>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收入总计</t>
  </si>
  <si>
    <t>支出总计</t>
  </si>
  <si>
    <t>江城区2024年一般公共预算及基金预算上级转移支付收入调整明细表</t>
  </si>
  <si>
    <t>编制单位：江城区财政局</t>
  </si>
  <si>
    <t>项目名称</t>
  </si>
  <si>
    <t>指标摘要</t>
  </si>
  <si>
    <t>文号</t>
  </si>
  <si>
    <t>与年初预算数相比变化数</t>
  </si>
  <si>
    <t>实际收到金额</t>
  </si>
  <si>
    <t>金额</t>
  </si>
  <si>
    <t>实际收到
其中：纳入“三保”支出</t>
  </si>
  <si>
    <t>其中：纳入“三保”支出</t>
  </si>
  <si>
    <t>其中：已收到提前下达</t>
  </si>
  <si>
    <t>实际收到：
其中：不纳入“三保”支出</t>
  </si>
  <si>
    <t>其中：不纳入“三保”支出</t>
  </si>
  <si>
    <t>支出科目</t>
  </si>
  <si>
    <t>资金主管部门(使用部门)</t>
  </si>
  <si>
    <t>资金主管股室</t>
  </si>
  <si>
    <t>备注</t>
  </si>
  <si>
    <t xml:space="preserve">   一般预算补助收入合计（省补助）</t>
  </si>
  <si>
    <t>一、返还性收入（11001）</t>
  </si>
  <si>
    <t>阳财预〔2023〕74号</t>
  </si>
  <si>
    <t>所得税基数返还收入（1100102）</t>
  </si>
  <si>
    <t xml:space="preserve">     体制核定的2003年基数返还额</t>
  </si>
  <si>
    <t>成品油价格和税费改革税收返还收入（1100103）</t>
  </si>
  <si>
    <t>结算事项</t>
  </si>
  <si>
    <t>增值税税收返还收入（1100104）</t>
  </si>
  <si>
    <t>消费税税收返还收入（1100105）</t>
  </si>
  <si>
    <t>增值税“五五分享”税收返还收入（1100106）</t>
  </si>
  <si>
    <t>其他税收返还收入（1100199）</t>
  </si>
  <si>
    <t xml:space="preserve">    其他税收净返还</t>
  </si>
  <si>
    <t xml:space="preserve">    2011年省以下财政体制改革基数返还</t>
  </si>
  <si>
    <t>二、一般性转移支付收入</t>
  </si>
  <si>
    <t>体制补助收入（1100201）</t>
  </si>
  <si>
    <t>均衡性转移支付收入（1100202）</t>
  </si>
  <si>
    <t>粤财预〔2023〕104号阳财预〔2023〕75号</t>
  </si>
  <si>
    <t>（中央均衡性转移支付）粤财预〔2015〕470号</t>
  </si>
  <si>
    <t>粤财预〔2023〕120号</t>
  </si>
  <si>
    <t>阳财预〔2023〕78号（粤财预〔2022〕93号粤财预〔2023〕59号）市财政局关于下达2023年农业转移人口市民化奖励资金</t>
  </si>
  <si>
    <t>粤财预〔2023〕104号（阳财预〔2023〕75号）关于提前下达2024年均衡性等转移支付资金的通知</t>
  </si>
  <si>
    <t>县级基本财力保障机制奖补资金收入（1100207）</t>
  </si>
  <si>
    <t>粤财预〔2023〕106号</t>
  </si>
  <si>
    <t>结算补助收入（1100208）</t>
  </si>
  <si>
    <t>广东省财政厅关于提前下达2024年选调生到村工作有关补助资金的通知</t>
  </si>
  <si>
    <t>原体制补助（固定）</t>
  </si>
  <si>
    <t>阳江糖厂职工子弟学校（固定）</t>
  </si>
  <si>
    <t>农村税费改革市补助资金补助县区（固定）</t>
  </si>
  <si>
    <t>市与江城区收入清算补助（按阳府函【2018】51号规定，2017年起，市与江城区的地方收入中各项税收、教育费附加、地方教育费附加、文化事业建设费和残疾人就业保障金收入等，市与江城区按70%：30%比例分成。按市政府常务会议纪要（七届二十九次【2019】1号，江城区工业园区内产生的税收，按市与江城区财政体制确定的分成比例，以2017年为基数，市财政所得的超过基数增量部分，由市财政通过年底清算的形式返还江城区财政。）《阳江市财政局关于清算补助资金的通知（阳财预【2023】85号》</t>
  </si>
  <si>
    <t>2024年高校毕业生“三支一扶”计划省财政补助资金</t>
  </si>
  <si>
    <t>阳财社[2023]166号、阳财社[2024]25号</t>
  </si>
  <si>
    <t>2080199-其他人力资源和社会保障管理事务支出</t>
  </si>
  <si>
    <t>江城区人社局</t>
  </si>
  <si>
    <t>社保股</t>
  </si>
  <si>
    <t>企业事业单位划转补助收入（1100214）</t>
  </si>
  <si>
    <t xml:space="preserve">   监察体制改革涉改机构下划基数</t>
  </si>
  <si>
    <t xml:space="preserve">   市县监察体制改革涉改机构下划基数</t>
  </si>
  <si>
    <t>产粮（油）大县奖励资金收入（1100225）</t>
  </si>
  <si>
    <t>重点生态功能区转移支付收入（1100226）</t>
  </si>
  <si>
    <t>固定数额补助收入（1100227）</t>
  </si>
  <si>
    <t>革命老区转移支付收入（1100228）</t>
  </si>
  <si>
    <t>边境地区转移支付收入（1100230）</t>
  </si>
  <si>
    <t>阳财预〔2023〕74号、粤财预〔2023〕36号</t>
  </si>
  <si>
    <t>贫困地区转移支付收入（1100231）</t>
  </si>
  <si>
    <t>一般公共服务共同财政事权转移支付收入及专项转移支付收入小计</t>
  </si>
  <si>
    <t>一般公共服务共同财政事权转移支付收入（1100241）</t>
  </si>
  <si>
    <t>关于提前下达2024年华侨事业费的通知</t>
  </si>
  <si>
    <t>粤财行〔2023〕139号</t>
  </si>
  <si>
    <t>2013405-华侨事务</t>
  </si>
  <si>
    <t>侨联</t>
  </si>
  <si>
    <t>外经</t>
  </si>
  <si>
    <t>阳江市财政局关于提前下达2024年财政监督检查工作经费的通知</t>
  </si>
  <si>
    <t>阳财行[2023]141号</t>
  </si>
  <si>
    <t>2010602-一般行政管理事务</t>
  </si>
  <si>
    <t>江城区财政局</t>
  </si>
  <si>
    <t>行政政法</t>
  </si>
  <si>
    <t>阳江市财政局关于提前下达2024年行政事业性资产管理经费的通知</t>
  </si>
  <si>
    <t>阳财行[2023]140号</t>
  </si>
  <si>
    <t>关于提前下达2024年广东省第五次全国经济普查欠发达补助资金的通知</t>
  </si>
  <si>
    <t>提前下达2024年广东省第五次全国经济普查欠发达补助资金</t>
  </si>
  <si>
    <t>阳财综[2024]7号粤财综〔2013〕49号</t>
  </si>
  <si>
    <t>2010507-专项普查活动</t>
  </si>
  <si>
    <t>江城区统计局</t>
  </si>
  <si>
    <t>综合股</t>
  </si>
  <si>
    <t>公共安全共同财政事权转移支付收入（1100244）</t>
  </si>
  <si>
    <t>阳江市财政局关于提前下达2024年中央和省级政法纪检监察转移支付资金预算（司法部分）的通知</t>
  </si>
  <si>
    <t>2024年中央和省级政法纪检监察转移支付资金</t>
  </si>
  <si>
    <t>粤财政法[2023]112号    阳财行[2024]7号</t>
  </si>
  <si>
    <t>2040699-其他司法支出</t>
  </si>
  <si>
    <t>江城区司法局</t>
  </si>
  <si>
    <t>阳江市财政局关于提前下达2024年中央和省级政法纪检监察转移支付资金预算（纪检部分）的通知</t>
  </si>
  <si>
    <t>2024年中央和省级政法纪检监察转移支付资金预算（纪检部分）</t>
  </si>
  <si>
    <t>粤财政法[2023]113号    阳财行[2024]24号</t>
  </si>
  <si>
    <t>2011199-其他纪检监察事务支出</t>
  </si>
  <si>
    <t>江城区纪委</t>
  </si>
  <si>
    <t>教育共同财政事权转移支付收入（1100245）</t>
  </si>
  <si>
    <t>学前教育家庭经济困难儿童资助资金</t>
  </si>
  <si>
    <t>阳财教〔2023〕113号
阳财教〔2024〕84号</t>
  </si>
  <si>
    <t>2050201-学前教育</t>
  </si>
  <si>
    <t>阳江市江城区教育局</t>
  </si>
  <si>
    <t>教科文</t>
  </si>
  <si>
    <t>2024年城乡义务教育公用经费补助资金</t>
  </si>
  <si>
    <t>阳财教〔2024〕65号
阳财教〔2024〕62号
阳财教〔2024〕15号
阳财教〔2023〕111号
阳财教〔2023〕118号</t>
  </si>
  <si>
    <t>2050299-其他普通教育支出</t>
  </si>
  <si>
    <t>2024年义务教育寄宿制学校公用经费提标资金</t>
  </si>
  <si>
    <t>阳财教〔2024〕27号
阳财教〔2023〕131号</t>
  </si>
  <si>
    <t>2024年义务教育阶段残疾学生公用经费资金（含送教上门）</t>
  </si>
  <si>
    <t>阳财教〔2024〕25号
阳财教〔2023〕130号</t>
  </si>
  <si>
    <t>2050701-特殊学校教育</t>
  </si>
  <si>
    <t>2024年特殊教育学校义务教育学生课本费补助资金</t>
  </si>
  <si>
    <t>阳财教〔2023〕130号</t>
  </si>
  <si>
    <t>义务教育家庭经济困难寄宿学生生活费补助资金</t>
  </si>
  <si>
    <t>阳财教〔2024〕62号
阳财教〔2023〕111号</t>
  </si>
  <si>
    <t>义务教育家庭经济困难非寄宿学生生活费补助资金</t>
  </si>
  <si>
    <t>农村义务教育学生营养改善计划膳食补助资金</t>
  </si>
  <si>
    <t>阳财教〔2023〕111号</t>
  </si>
  <si>
    <t>高中助学金</t>
  </si>
  <si>
    <t>阳财教〔2024〕74号</t>
  </si>
  <si>
    <t>2050204-高中教育</t>
  </si>
  <si>
    <t>高中免学费</t>
  </si>
  <si>
    <t>阳财教[2023]62号</t>
  </si>
  <si>
    <t>2024学前教育生均经费省补助资金</t>
  </si>
  <si>
    <t>阳财教〔2023〕129号</t>
  </si>
  <si>
    <t>提前下达2024年义务教育薄弱环节改善与能力提升中央补助资金</t>
  </si>
  <si>
    <t>阳财教〔2024〕71号
阳财教〔2023〕135号</t>
  </si>
  <si>
    <t>提前下达2024年省级教育发展专场资金（基础教育高质量发展奖补资金）第一批</t>
  </si>
  <si>
    <t>阳财教〔2023〕142号
阳财教〔2023〕134号</t>
  </si>
  <si>
    <t>提前下达2024年高校毕业生到农村从教上岗退费资金</t>
  </si>
  <si>
    <t>粤财科教〔2023〕211号</t>
  </si>
  <si>
    <t>提前下达2024年公办普通高中生均公用经费补助资金</t>
  </si>
  <si>
    <t>阳财教〔2023〕128号</t>
  </si>
  <si>
    <t>提前下达2024年原民办代课教师生活困难补助资金</t>
  </si>
  <si>
    <t>阳财教〔2024〕36号
阳财教〔2023〕144号</t>
  </si>
  <si>
    <t>提前下达2024年落实“两个不低于或高于”政策省补助资金</t>
  </si>
  <si>
    <t>阳财教〔2023〕141号</t>
  </si>
  <si>
    <t>提前下达2024年省级教育发展专项（新强师工程）资金</t>
  </si>
  <si>
    <t>阳财教〔2023〕145号</t>
  </si>
  <si>
    <t>提前下达2024年全口径全方位融入式对口支持粤东粤西粤北地区基础教育高质量发展资金</t>
  </si>
  <si>
    <t>阳财教〔2023〕142号</t>
  </si>
  <si>
    <t>2024年特殊教育公平融合发展项目</t>
  </si>
  <si>
    <t>粤财科教〔2024〕16号阳财教〔2024〕33号</t>
  </si>
  <si>
    <t>2024年山区和农村边远地区教师生活补助市级补助资金</t>
  </si>
  <si>
    <t>阳财教〔2024〕34号</t>
  </si>
  <si>
    <t>2024年度融合创新发展用途-考试标准化考点安全检查建设资金</t>
  </si>
  <si>
    <t>粤财科教〔2024〕18号阳财教〔2024〕14号</t>
  </si>
  <si>
    <t>中央财政提前下达2024年特殊教育补助</t>
  </si>
  <si>
    <t>粤财科教〔2023〕190号阳财教〔2023〕115号</t>
  </si>
  <si>
    <t>2024年1月阳江市一般债券转贷（江城区）</t>
  </si>
  <si>
    <t>阳财债〔2024〕11号〔00998〕</t>
  </si>
  <si>
    <t>提前下达2024年校舍安全保障长效机制补助资金-中央</t>
  </si>
  <si>
    <t>提前下达2024年校舍安全保障长效机制补助资金-省级</t>
  </si>
  <si>
    <t>特殊教育公平融合发展项目</t>
  </si>
  <si>
    <t>阳财教〔2024〕33号</t>
  </si>
  <si>
    <t>江城区教育事业经费</t>
  </si>
  <si>
    <t>阳财教〔2024〕86号</t>
  </si>
  <si>
    <t>2050999-其他教育费附加安排的支出</t>
  </si>
  <si>
    <t>科学技术共同财政事权转移支付收入（1100246）</t>
  </si>
  <si>
    <t>文化旅游体育与传媒共同财政事权转移支付收入（1100247）</t>
  </si>
  <si>
    <t>公共图书馆、文化馆免费开放补助</t>
  </si>
  <si>
    <t>阳财教〔2024〕58号
阳财教〔2023〕127号</t>
  </si>
  <si>
    <t>2070199-其他文化和旅游支出</t>
  </si>
  <si>
    <t>阳江市江城区文体局</t>
  </si>
  <si>
    <t>提前下达2024年博物馆纪念馆免费开放补助资金</t>
  </si>
  <si>
    <t>阳财教〔2023〕125号</t>
  </si>
  <si>
    <t>提前下达2024年中央支持地方公共文化体系建设补助资金（一般项目）</t>
  </si>
  <si>
    <t>粤财科教〔2023〕222号</t>
  </si>
  <si>
    <t>2024年老放映员市级补助资金</t>
  </si>
  <si>
    <t>阳财教〔2024〕13号</t>
  </si>
  <si>
    <t>2070607-电影</t>
  </si>
  <si>
    <t>中共阳江市江城区委宣传部</t>
  </si>
  <si>
    <t>提前下达2024年乡村公共文化新空间建设</t>
  </si>
  <si>
    <t>粤财科教〔2023〕233号阳财教〔2023〕143号</t>
  </si>
  <si>
    <t>提前下达2024年农村文体协管员</t>
  </si>
  <si>
    <t>粤财科教〔2023〕239号阳财教〔2023〕121号</t>
  </si>
  <si>
    <t>2024年农村电影公益放映场次市级补助资金</t>
  </si>
  <si>
    <t>阳财教〔2024〕12号</t>
  </si>
  <si>
    <t>社会保障和就业共同财政事权转移支付收入（1100248）</t>
  </si>
  <si>
    <t>关于提前下达2023年城乡居民基本养老保险省财政补助资金的通知</t>
  </si>
  <si>
    <t>阳财社[2023]119号粤财社〔2022〕294号</t>
  </si>
  <si>
    <t>2082602-财政对城乡居民基本养老保险基金的补助</t>
  </si>
  <si>
    <t>关于提前下达2023年城乡居民基本养老保险中央财政补助资金的通知</t>
  </si>
  <si>
    <t>阳财社[2023]126号粤财社〔2022〕293号</t>
  </si>
  <si>
    <t>关于提前下达中央财政2023年困难群众救助补助预算资金的通知</t>
  </si>
  <si>
    <t>阳财社[2022]146号
粤财社[2022]309号</t>
  </si>
  <si>
    <t>2089999-其他社会保障和就业支出</t>
  </si>
  <si>
    <t>江城区民政局</t>
  </si>
  <si>
    <t>关于提前下达2023年省财政困难群众救助补助预算资金的通知</t>
  </si>
  <si>
    <t>阳财社[2022]145号
粤财社[2022]259号</t>
  </si>
  <si>
    <t>关于下达2023年中央财政困难群众救助补助预算资金的通知</t>
  </si>
  <si>
    <t>阳财社[2023]78号
粤财社[2023]122号</t>
  </si>
  <si>
    <t>阳江市财政局关于下达2023年市财政补助特困人员护理经费的通知</t>
  </si>
  <si>
    <t>阳财社[2023]74号</t>
  </si>
  <si>
    <t>阳江市财政局关于下达2023年市本级困难群众预算经费的通知</t>
  </si>
  <si>
    <t>阳财社[2023]97号</t>
  </si>
  <si>
    <t>阳江市财政局关于下达江城区2023年城市居民最低生活保障资金的通知</t>
  </si>
  <si>
    <t>阳财社[2023]94号</t>
  </si>
  <si>
    <t>阳江市财政局关于提前下达2023年省财政残疾人两项补贴资金的通知</t>
  </si>
  <si>
    <t>阳财社[2022]141号
粤财社[2022]239号</t>
  </si>
  <si>
    <t>2081107-残疾人生活和护理补贴</t>
  </si>
  <si>
    <t>阳江市财政局关于提前下达2023年中央财政优抚对象补助经费预算的通知</t>
  </si>
  <si>
    <t>阳财社[2022]114号
粤财社[2022]284号</t>
  </si>
  <si>
    <t>2080899-其他优抚支出</t>
  </si>
  <si>
    <t>区退伍军人局</t>
  </si>
  <si>
    <t>广东省财政厅关于提前下达2024年省财政优抚抚恤补助经费预算的通知</t>
  </si>
  <si>
    <t>粤财社〔2023〕291号</t>
  </si>
  <si>
    <t>江城区退役军人事务局</t>
  </si>
  <si>
    <t>广东省财政厅关于提前下达2024年省财政军休人员医疗补助经费预算的通知</t>
  </si>
  <si>
    <t>粤财社〔2023〕258号</t>
  </si>
  <si>
    <t>2109999-其他卫生健康支出</t>
  </si>
  <si>
    <t>广东省财政厅关于提前下达2024年省财政拥军优属慰问活动经费预算的通知</t>
  </si>
  <si>
    <t>粤财社〔2023〕264号</t>
  </si>
  <si>
    <t>2082804-拥军优属</t>
  </si>
  <si>
    <t>广东省财政厅关于提前下达2024年中央财政就业补助资金的通知</t>
  </si>
  <si>
    <t>粤财社〔2023〕316号</t>
  </si>
  <si>
    <t>广东省财政厅关于提前下达2024年省级促进就业创业发展专项资金的通知</t>
  </si>
  <si>
    <t>粤财社〔2023〕339号</t>
  </si>
  <si>
    <t>广东省财政厅关于提前下达2024年中央财政退役军人保障工作经费预算的通知</t>
  </si>
  <si>
    <t>粤财社〔2023〕310号</t>
  </si>
  <si>
    <t>2082899-其他退役军人事务管理支出</t>
  </si>
  <si>
    <t>广东省财政厅关于提前下达中央财政残疾人事业发展补助资金的通知</t>
  </si>
  <si>
    <t>粤财社〔2023〕276号</t>
  </si>
  <si>
    <t>2081199-其他残疾人事业支出</t>
  </si>
  <si>
    <t>江城区残联会</t>
  </si>
  <si>
    <t>广东省财政厅关于提前下达2024年省财政养老服务体系建设补助资金的通知</t>
  </si>
  <si>
    <t>粤财社〔2023〕355号</t>
  </si>
  <si>
    <t>2081006-养老服务</t>
  </si>
  <si>
    <t>广东省财政厅关于提前下达2024年省财政“广东兜底民生服务社会工作双百工程”项目预算资金的通知</t>
  </si>
  <si>
    <t>粤财社〔2023〕330号</t>
  </si>
  <si>
    <t>2080299-其他民政管理事务支出</t>
  </si>
  <si>
    <t>关于提前下达2024年中央财政退役安置补助经费预算的通知</t>
  </si>
  <si>
    <t>阳财社[2024]12号
粤财社[2023]268号</t>
  </si>
  <si>
    <t>2080902-军队移交政府的离退休人员安置</t>
  </si>
  <si>
    <t>关于提前下达2024年中央和省财政企业军转干部生活困难补助资金预算的通知</t>
  </si>
  <si>
    <t>阳财社[2024]13号
粤财社[2023]313号</t>
  </si>
  <si>
    <t>关于提前下达2024年中央财政军队转业干部补助经费预算的通知</t>
  </si>
  <si>
    <t>阳财社[2024]14号
粤财社[2023]277号</t>
  </si>
  <si>
    <t>2080905-军队转业干部安置</t>
  </si>
  <si>
    <t>2023年度被征地农民基础养老金省财政补助资金</t>
  </si>
  <si>
    <t>阳财社[2024]71号
粤财社[2024]181号</t>
  </si>
  <si>
    <t>医疗卫生共同财政事权转移支付收入（1100249）</t>
  </si>
  <si>
    <t>关于提前下达2023年省财政城乡居民基本医疗保险补助资金的通知</t>
  </si>
  <si>
    <t>阳财社[2022]112号(粤财社[2022]305号)</t>
  </si>
  <si>
    <t>2101202-财政对城乡居民基本医疗保险基金的补助</t>
  </si>
  <si>
    <t>江城区医疗保障局</t>
  </si>
  <si>
    <t>关于提前下达中央财政2023年城乡居民基本医疗保险补助资金的通知</t>
  </si>
  <si>
    <t>阳财社[2023]129号粤财社〔2022〕321号</t>
  </si>
  <si>
    <t>关于提前下达2023年基本公共卫生服务省级补助资金的通知</t>
  </si>
  <si>
    <t>阳财社[2022]144号（粤财社[2022]301号）</t>
  </si>
  <si>
    <t>2100408-基本公共卫生服务</t>
  </si>
  <si>
    <t>江城区卫生健康局</t>
  </si>
  <si>
    <t>关于提前下达2023年中央财政基本公共卫生服务补助资金的通知</t>
  </si>
  <si>
    <t>阳财社[2022]153号(粤财社〔2022〕315 号)</t>
  </si>
  <si>
    <t>阳江市财政局关于提前下达2023年中央财政计划生育转移支付资金的通知(省奖、特别扶助）</t>
  </si>
  <si>
    <t>阳财社[2022]139号（粤财社[2022]317号）</t>
  </si>
  <si>
    <t>2100799-其他计划生育事务支出</t>
  </si>
  <si>
    <t>关于提前下达2024年中央财政优抚对象医疗保障经费预算的通知</t>
  </si>
  <si>
    <t>粤财社〔2023〕262号</t>
  </si>
  <si>
    <t>2101401-优抚对象医疗补助</t>
  </si>
  <si>
    <t>广东省财政厅关于提前下达2024年中央财政医疗救助补助预算资金的通知</t>
  </si>
  <si>
    <t>粤财社〔2023〕302号</t>
  </si>
  <si>
    <t>2101301-城乡医疗救助</t>
  </si>
  <si>
    <t>广东省财政厅关于提前下达2024年医疗救助省级补助资金的通知</t>
  </si>
  <si>
    <t>粤财社〔2023〕306号</t>
  </si>
  <si>
    <t>广东省财政厅关于提前下达2024年中央财政医疗服务与保障能力提升补助资金的通知</t>
  </si>
  <si>
    <t>粤财社〔2023〕309号</t>
  </si>
  <si>
    <t>2101599-其他医疗保障管理事务支出</t>
  </si>
  <si>
    <t>广东省财政厅关于提前下达2024年农村已离岗接生员和赤脚医生生活困难补助资金的通知</t>
  </si>
  <si>
    <t>粤财社〔2023〕284号</t>
  </si>
  <si>
    <t>2100399-其他基层医疗卫生机构支出</t>
  </si>
  <si>
    <t>广东省财政厅关于提前下达2024年城乡居民基本医疗保险宣传培训经费的通知</t>
  </si>
  <si>
    <t>粤财社〔2023〕315号</t>
  </si>
  <si>
    <t>2101506-医疗保障经办事务</t>
  </si>
  <si>
    <t>广东省财政厅关于提前下达2024年基层医疗卫生机构事业费补助资金的通知</t>
  </si>
  <si>
    <t>粤财社〔2023〕286号</t>
  </si>
  <si>
    <t>广东省财政厅关于提前下达2024年适龄妇女“两癌”免费筛查资金的通知</t>
  </si>
  <si>
    <t>粤财社〔2023〕293号</t>
  </si>
  <si>
    <t>2100403-妇幼保健机构</t>
  </si>
  <si>
    <t>广东省财政厅关于提前下达2024年适龄女生HPV疫苗免费接种项目资金的通知</t>
  </si>
  <si>
    <t>粤财社〔2023〕307号</t>
  </si>
  <si>
    <t>2100499-其他公共卫生支出</t>
  </si>
  <si>
    <t>广东省财政厅关于提前下达2024年医疗服务与保障能力提升补助资金（中医药事业传承与发展部分）（01中央直达资金）的通知</t>
  </si>
  <si>
    <t>粤财社〔2023〕301号</t>
  </si>
  <si>
    <t>2101799-其他中医药事务支出</t>
  </si>
  <si>
    <t>广东省财政厅关于提前下达2024年国家基本药物制度和综合改革以奖代补资金的通知</t>
  </si>
  <si>
    <t>粤财社〔2023〕295号</t>
  </si>
  <si>
    <t>关于提前下达2024年中央财政基本药物制度补助资金的通知</t>
  </si>
  <si>
    <t>阳财社[2023]129号
粤财社[2023]340号</t>
  </si>
  <si>
    <t>关于提前下达2024年经济欠发达地区村卫生站医生补贴省级资金的通知</t>
  </si>
  <si>
    <t>阳财社[2023]135号
粤财社[2023]288号</t>
  </si>
  <si>
    <t>关于提前下达2024年出生缺陷综合防控省级资金的通知</t>
  </si>
  <si>
    <t>阳财社[2023]142号
粤财社[2023]290号</t>
  </si>
  <si>
    <t>直接拨入市保健院</t>
  </si>
  <si>
    <t>2024年严重精神障碍患者监护市财政补助经费</t>
  </si>
  <si>
    <t>阳财社[2024]51号</t>
  </si>
  <si>
    <t>中央财政医疗服务与保障能力提升（公立医院综合改革）补助资金</t>
  </si>
  <si>
    <t>阳财社[2024]43号
粤财社[2024]99号</t>
  </si>
  <si>
    <t>2100299-其他公立医院支出</t>
  </si>
  <si>
    <t>节能环保共同财政事权转移支付收入（1100250）</t>
  </si>
  <si>
    <t>城乡社区共同财政事权转移支付收入（1100251）</t>
  </si>
  <si>
    <t>农林水共同财政事权转移支付收入（1100252）</t>
  </si>
  <si>
    <t>关于提前下达2024年省级涉农统筹整合转移支付资金（农村公路建设养护资金）的通知</t>
  </si>
  <si>
    <t>提前下达2024年省级涉农统筹整合转移支付资金（农村公路建设养护资金）</t>
  </si>
  <si>
    <t>粤财综〔2023〕64号</t>
  </si>
  <si>
    <t>2130142-乡村道路建设</t>
  </si>
  <si>
    <t>江城区住房城乡建设和交通运输局</t>
  </si>
  <si>
    <t>广东省财政厅关于提前下达2024年提前下达离岗基层老兽医补助</t>
  </si>
  <si>
    <t>离岗基层老兽医补助</t>
  </si>
  <si>
    <t>粤财农[2023]186号</t>
  </si>
  <si>
    <t>2139999-其他农林水支出</t>
  </si>
  <si>
    <t>区农业农村局</t>
  </si>
  <si>
    <t>农业股</t>
  </si>
  <si>
    <t>广东省财政厅关于提前下达2024年防灾减灾和水利救灾资金（动物防疫）补助</t>
  </si>
  <si>
    <t>动物防疫</t>
  </si>
  <si>
    <t>粤财农〔2023〕184 号</t>
  </si>
  <si>
    <t>2130108-病虫害控制</t>
  </si>
  <si>
    <t>广东省财政厅关于提前下达2024年中央耕地建设与利用资金</t>
  </si>
  <si>
    <t>中央耕地建设与利用</t>
  </si>
  <si>
    <t>粤财农[2024]13号</t>
  </si>
  <si>
    <t>2130153-耕地建设与利用</t>
  </si>
  <si>
    <t>广东省财政厅关于提前下达2024年中央水利发展预算资金</t>
  </si>
  <si>
    <t>水利</t>
  </si>
  <si>
    <t>粤财农〔2023〕187 号</t>
  </si>
  <si>
    <t>2130399-其他水利支出</t>
  </si>
  <si>
    <t>区水务局</t>
  </si>
  <si>
    <t>农村公路建设养护</t>
  </si>
  <si>
    <t>区交通局</t>
  </si>
  <si>
    <t>广东省财政厅关于提前下达2024年省级驻镇帮镇扶持资金</t>
  </si>
  <si>
    <t>驻镇帮镇扶持</t>
  </si>
  <si>
    <t>粤财农〔2023〕210 号</t>
  </si>
  <si>
    <t>2130599-其他巩固脱贫攻坚成果衔接乡村振兴支出</t>
  </si>
  <si>
    <t>广东省财政厅关于提前下达2024年省级涉农资金（农机购置等4项）</t>
  </si>
  <si>
    <t>农机购置等4项</t>
  </si>
  <si>
    <t>粤财农〔2023〕218 号</t>
  </si>
  <si>
    <t>2130122-农业生产发展</t>
  </si>
  <si>
    <t>广东省财政厅关于提前下达2024年高标农田建设省级补助资金</t>
  </si>
  <si>
    <t>高标农田建设省级补助</t>
  </si>
  <si>
    <t>粤财农〔2023〕217 号</t>
  </si>
  <si>
    <t>广东省财政厅关于提前下达2024年中央财政衔接推进乡村振兴补助资金省级配套的通知</t>
  </si>
  <si>
    <t>乡村振兴补助资金省级配套</t>
  </si>
  <si>
    <t>粤财农〔2023〕209 号</t>
  </si>
  <si>
    <t>广东省财政厅关于提前下达2024年省级涉农统筹整合转移支付（基本农田保护经济补偿资金）的通知</t>
  </si>
  <si>
    <t>基本农田保护经济补偿资金</t>
  </si>
  <si>
    <t>粤财资环〔2023〕166号</t>
  </si>
  <si>
    <t>2130199-其他农业农村支出</t>
  </si>
  <si>
    <t>自然资源局江城分局</t>
  </si>
  <si>
    <t>关于提前下达2024年中央财政衔接推进乡村振兴补助资金（巩固拓展脱贫攻坚成果和乡村振兴任务）的通知</t>
  </si>
  <si>
    <t>2024年中央财政衔接推进乡村振兴补助资金</t>
  </si>
  <si>
    <t>粤财农[2023]192号</t>
  </si>
  <si>
    <t>关于提前下达2024年省级休（禁）渔渔民生产生活补助资金的通知</t>
  </si>
  <si>
    <t>2024年省级休（禁）渔渔民生产生活补助资金</t>
  </si>
  <si>
    <t>粤财农[2023]189号</t>
  </si>
  <si>
    <t>2130148-渔业发展</t>
  </si>
  <si>
    <t>关于下达灾后恢复重建和综合防灾减灾能力建设专项（灾后恢复重建方向）2024年中央基建投资预算的通知</t>
  </si>
  <si>
    <t>灾后恢复重建方向</t>
  </si>
  <si>
    <t>粤财农[2024]9号</t>
  </si>
  <si>
    <t>2249999-其他灾害防治及应急管理支出</t>
  </si>
  <si>
    <t>关于提前下达2024年农业相关转移支付资金预算的通知</t>
  </si>
  <si>
    <t>基层农技推广体系改革与建设、农技购置与应用补贴</t>
  </si>
  <si>
    <t>粤财农[2023]197号</t>
  </si>
  <si>
    <t>关于下达2024年市级涉农专项资金（第一批）的通知</t>
  </si>
  <si>
    <t>2024年市级涉农专项资金（第一批）</t>
  </si>
  <si>
    <t>阳财农[2024]25号</t>
  </si>
  <si>
    <t>关于下达2024年中央农业防灾减灾和水利救灾资金（动物防疫补助）的通知</t>
  </si>
  <si>
    <t>动物防疫补助</t>
  </si>
  <si>
    <t>粤财农[2024]48号</t>
  </si>
  <si>
    <t>关于下达2024年中央农业防灾减灾和水利救灾资金（防灾救灾第三批）的通知</t>
  </si>
  <si>
    <t>2024年中央农业防灾减灾和水利救灾资金（防灾救灾第三批）</t>
  </si>
  <si>
    <t>粤财农[2024]43号</t>
  </si>
  <si>
    <t>关于下达2024年中央耕地建设与利用资金的通知</t>
  </si>
  <si>
    <t>2024年中央耕地建设与利用资金</t>
  </si>
  <si>
    <t>粤财农[2024]49号</t>
  </si>
  <si>
    <t>关于提前下达2024年中央林业草原改革发展资金的通知</t>
  </si>
  <si>
    <t>2024年中央林业草原改革发展资金</t>
  </si>
  <si>
    <t>粤财资环[2023]154号</t>
  </si>
  <si>
    <t>2130234-林业草原防灾减灾</t>
  </si>
  <si>
    <t>区自然资源局</t>
  </si>
  <si>
    <t>关于提前下达2024年省级财政护林员队伍建设资金的通知</t>
  </si>
  <si>
    <t>2024年省级财政护林员队伍建设</t>
  </si>
  <si>
    <t>粤财资环[2023]152号</t>
  </si>
  <si>
    <t>2130299-其他林业和草原支出</t>
  </si>
  <si>
    <t>关于提前下达2024年中央对地方降低育林基金征收标准后财政减收补助资金的通知</t>
  </si>
  <si>
    <t>2024年中央对地方降低育林基金征收标准后财政减收补助资金</t>
  </si>
  <si>
    <t>粤财资环[2023]153号</t>
  </si>
  <si>
    <t>关于下达绿美广东生态建设种苗保障资金的通知</t>
  </si>
  <si>
    <t>绿美广东生态建设种苗保障资金</t>
  </si>
  <si>
    <t>粤财资环[2023]167号</t>
  </si>
  <si>
    <t>2130205-森林资源培育</t>
  </si>
  <si>
    <t>关于提前下达2024年省级以上生态公益林效益补偿资金的通知</t>
  </si>
  <si>
    <t>2024年省级以上生态公益林效益补偿资金</t>
  </si>
  <si>
    <t>粤财资环[2023]175号</t>
  </si>
  <si>
    <t>2130209-森林生态效益补偿</t>
  </si>
  <si>
    <t>关于下达2023年中央自然灾害救灾资金的通知</t>
  </si>
  <si>
    <t>2023年中央自然灾害救灾资金</t>
  </si>
  <si>
    <t>粤财资环[2024]9号</t>
  </si>
  <si>
    <t>2240699-其他自然灾害防治支出</t>
  </si>
  <si>
    <t>关于下达增发2023年国债重点自然灾害综合防治体系建设工程补助资金（地质灾害和海洋灾害综合防治体系建设工程）的通知</t>
  </si>
  <si>
    <t>2023年国债重点自然灾害综合防治体系建设工程补助资金（地质灾害和海洋灾害综合防治体系建设工程）</t>
  </si>
  <si>
    <t>粤财资环[2024]27号</t>
  </si>
  <si>
    <t>2200199-其他自然资源事务支出</t>
  </si>
  <si>
    <t>关于下达2024年省级地质灾害防治专项资金的通知</t>
  </si>
  <si>
    <t>2024年省级地质灾害防治专项资金</t>
  </si>
  <si>
    <t>粤财资环[2024]39号</t>
  </si>
  <si>
    <t>2240601-地质灾害防治</t>
  </si>
  <si>
    <t>关于下达2024年专职护林员市级财政配套资金的通知</t>
  </si>
  <si>
    <t>2024年专职护林员市级财政配套资金</t>
  </si>
  <si>
    <t>阳财资环[2024]58号</t>
  </si>
  <si>
    <t>关于下达2024年第二批省级以上公益林效益补偿资金的通知</t>
  </si>
  <si>
    <t>2024年第二批省级以上公益林效益补偿资金</t>
  </si>
  <si>
    <t>粤财资环[2024]44号</t>
  </si>
  <si>
    <t>关于下达2024年省级驻镇帮镇扶村资金（支持农村生活污水治理第一批）资金的通知</t>
  </si>
  <si>
    <t>支持农村生活污水治理</t>
  </si>
  <si>
    <t>粤财资环[2023]172号</t>
  </si>
  <si>
    <t>区农业局</t>
  </si>
  <si>
    <t>关于调整下达2023年省级涉农资金统筹整合资金（现代设施农业建设贷款贴息）的通知</t>
  </si>
  <si>
    <t>现代设施农业建设贷款贴息</t>
  </si>
  <si>
    <t>阳财农[2024]5号</t>
  </si>
  <si>
    <t>2024年农业经营主体能力提升资金（第三批）</t>
  </si>
  <si>
    <t>粤财农[2024]61号</t>
  </si>
  <si>
    <t>2130124-农村合作经济</t>
  </si>
  <si>
    <t>2024年中央农业产业发展资金（农机购置与应用补贴、种业发展及畜牧业发展）</t>
  </si>
  <si>
    <t>农机购置补贴</t>
  </si>
  <si>
    <t>粤财农[2024]60号</t>
  </si>
  <si>
    <t>2024年中央农业经营主体能力提升资金（第二批）</t>
  </si>
  <si>
    <t>高素质农民教育</t>
  </si>
  <si>
    <t>粤财农[2024]59号</t>
  </si>
  <si>
    <t>2024年省级保障粮食安全生产资金（农机报废补贴）及乡村振兴战略专项资金（种业振兴行动）安排表</t>
  </si>
  <si>
    <t>省级农机报废更新补贴资金</t>
  </si>
  <si>
    <t>粤财农[2024]83号</t>
  </si>
  <si>
    <t>2024年救援专项资金</t>
  </si>
  <si>
    <t>福景001轮搜救渔船搜救补助工作</t>
  </si>
  <si>
    <t>阳财农[2024]49号</t>
  </si>
  <si>
    <t>2130119-防灾减灾</t>
  </si>
  <si>
    <t>关于下达2024年省级农机购置与应用补贴资金（第二批）的通知</t>
  </si>
  <si>
    <t>2024年省级农机购置与应用补贴资金（第二批）</t>
  </si>
  <si>
    <t>粤财农[2024]95号</t>
  </si>
  <si>
    <t>关于下达2023年度“百千万工程”考核镇村奖励资金的通知</t>
  </si>
  <si>
    <t>2023年度“百千万工程”考核镇村奖励资金</t>
  </si>
  <si>
    <t>粤财农[2024]103号</t>
  </si>
  <si>
    <t>关于提前下达2024年绿美广东六大提升行动专项资金的通知</t>
  </si>
  <si>
    <t>绿美广东六大提升行动</t>
  </si>
  <si>
    <t>粤财资环[2023]177号</t>
  </si>
  <si>
    <t>交通运输共同财政事权转移支付收入</t>
  </si>
  <si>
    <t>关于提前下达2024年车辆购置税收入补助地方资金（第一批以奖代补部分）的通知</t>
  </si>
  <si>
    <t>阳财综[2024]8号粤财综[2023]75号</t>
  </si>
  <si>
    <t>2140104-公路建设</t>
  </si>
  <si>
    <t>关于提前下达中央2024年(清算2023年度)农村道路客运补贴资金、农村水路客运补贴资金、城市交通发展奖励资金(第一批)的通知</t>
  </si>
  <si>
    <t>阳财综[2024]19号粤财综[2023]72号</t>
  </si>
  <si>
    <t>2140199-其他公路水路运输支出</t>
  </si>
  <si>
    <t>岗列街道，白沙街道</t>
  </si>
  <si>
    <t>关于下达2024年车辆购置税收入补助地方资金（第三批以奖代补部分）的通知</t>
  </si>
  <si>
    <t>阳财综[2024]27号粤财综[2024]26号</t>
  </si>
  <si>
    <t>住房保障共同财政事权转移支付收入（1100258）</t>
  </si>
  <si>
    <t>提前下达2024年部分中央财政城镇保障性安居工程补助资金</t>
  </si>
  <si>
    <t>中央财政城镇保障性安居工程补助资金</t>
  </si>
  <si>
    <t>阳财建[2024]5号</t>
  </si>
  <si>
    <t>2210108-老旧小区改造</t>
  </si>
  <si>
    <t>经建股</t>
  </si>
  <si>
    <t>阳江市财政局关于提前下达2024年中央财政农村危房改造补助资金</t>
  </si>
  <si>
    <t>2024年中央财政农村危房改造补助资金</t>
  </si>
  <si>
    <t>粤财建[2023]75阳财建[2024]10号</t>
  </si>
  <si>
    <t>2210105-农村危房改造</t>
  </si>
  <si>
    <t>2024年自建房安全专项整治省级专项资金</t>
  </si>
  <si>
    <t>粤财建[2023]77阳财建[2024]15号</t>
  </si>
  <si>
    <t>2120199-其他城乡社区管理事务支出</t>
  </si>
  <si>
    <t>江城区2024年城镇老旧小区改造项目</t>
  </si>
  <si>
    <t>城市危旧房摸底调查前期工作</t>
  </si>
  <si>
    <t>2129999-其他城乡社区支出</t>
  </si>
  <si>
    <t>阳财建[2024]32号</t>
  </si>
  <si>
    <t>粮油物资储备共同财政事权转移支付收入（1100259）</t>
  </si>
  <si>
    <t>其他共同财政事权转移支付收入（1100269）</t>
  </si>
  <si>
    <t>其他一般性转移支付收入（1100299）</t>
  </si>
  <si>
    <t>三、专项转移支付收入</t>
  </si>
  <si>
    <t>一般公共服务(1100301）</t>
  </si>
  <si>
    <t>粤财综〔2013〕49号</t>
  </si>
  <si>
    <t>国防（1100303）</t>
  </si>
  <si>
    <t>提前下达2024年大学毕业生入伍补助</t>
  </si>
  <si>
    <t>大学毕业生入伍补助</t>
  </si>
  <si>
    <t>阳财社[2023]158号
粤财政法[2023]104号</t>
  </si>
  <si>
    <t>2030601-兵役征集</t>
  </si>
  <si>
    <t>公共安全(1100304）</t>
  </si>
  <si>
    <t>阳江市财政局关于提前下达2024年一村（社区）一法律顾问和法律援助补助资金的通知</t>
  </si>
  <si>
    <t>2024年一村（社区）一法律顾问和法律援助补助资金</t>
  </si>
  <si>
    <t>阳财行[2023]143号</t>
  </si>
  <si>
    <t>2040607-公共法律服务</t>
  </si>
  <si>
    <t>关于下达2024年社会治理专项资金（公共法律服务）的通知</t>
  </si>
  <si>
    <t>2024年社会治理专项资金（公共法律服务）</t>
  </si>
  <si>
    <t>财政法[2023]109号                 阳财行[2024]6号</t>
  </si>
  <si>
    <t>阳江市财政局关于下达2024年度一村（社区）一法律顾问市级补助经费的通知</t>
  </si>
  <si>
    <t>2024年度一村（社区）一法律顾问市级补助经费</t>
  </si>
  <si>
    <t>阳财行[2024]37号</t>
  </si>
  <si>
    <t>阳江市财政局关于下达2024年聘请专职人民调解员市级补助经费的通知</t>
  </si>
  <si>
    <t>2024年聘请专职人民调解员市级补助经费</t>
  </si>
  <si>
    <t>阳财行[2024]31号</t>
  </si>
  <si>
    <t>2040604-基层司法服务</t>
  </si>
  <si>
    <t>教育(1100305）</t>
  </si>
  <si>
    <t>科学技术(1100306）</t>
  </si>
  <si>
    <t>关于提前下达2024年人才发展战略专项资金的通知</t>
  </si>
  <si>
    <t>人才驿站</t>
  </si>
  <si>
    <t>阳财社[2023]170号
粤财社[2023]333号</t>
  </si>
  <si>
    <t>2069999-其他科学技术支出</t>
  </si>
  <si>
    <t>关于提前下达2024年博士博士后经费的通知</t>
  </si>
  <si>
    <t>博士博士后平台建设补贴</t>
  </si>
  <si>
    <t>阳财社[2023]186号
粤财社[2023]334号</t>
  </si>
  <si>
    <t>阳江市财政局关于调整下达阳江市2024年省级先进制造业发展专项资金（企业技术改造）的通知</t>
  </si>
  <si>
    <t>粤财工〔2023〕141号，阳财工[2024]30号</t>
  </si>
  <si>
    <t>2060499-其他技术研发与开发支出</t>
  </si>
  <si>
    <t>江城区工业和信息化局</t>
  </si>
  <si>
    <t>工贸发展股</t>
  </si>
  <si>
    <t>阳江市财政局关于下达2024年市重点产业招商引资奖励支持专精特新企业发展专题项目市级负担资金的通知</t>
  </si>
  <si>
    <t>阳财工[2024]42号</t>
  </si>
  <si>
    <t>2150805-中小企业发展专项</t>
  </si>
  <si>
    <t>文化旅游体育与传媒(1100307）</t>
  </si>
  <si>
    <t>社会保障和就业(1100308）</t>
  </si>
  <si>
    <t>关于下达2023年80周岁以上老人高龄津贴市财政补助资金的通知</t>
  </si>
  <si>
    <t>阳财社[2023]53号</t>
  </si>
  <si>
    <t>2081002-老年福利</t>
  </si>
  <si>
    <t>自主退役士兵一次性经济补助</t>
  </si>
  <si>
    <t>2080901-退役士兵安置</t>
  </si>
  <si>
    <t>2024年省级促进就业创业发展专项资金</t>
  </si>
  <si>
    <t>阳财社[2023]172号、阳财社[2024]8号</t>
  </si>
  <si>
    <t>创业担保贷款贴息和奖补、“南粤家政”基层服务站、就业驿站</t>
  </si>
  <si>
    <t>关于下达2024年市财政补助劳动保障协理员工作经费的通知</t>
  </si>
  <si>
    <t>阳财社[2024]28号</t>
  </si>
  <si>
    <t>2080799-其他就业补助支出</t>
  </si>
  <si>
    <t>卫生健康(1100310）</t>
  </si>
  <si>
    <t>阳江市财政局关于下达2023年市财政补助独生子女父母奖励金的通知（区城镇）</t>
  </si>
  <si>
    <t>阳财社[2023]26号</t>
  </si>
  <si>
    <t>广东省财政厅关于提前下达2024年中央财政重大传染病防控补助资金的通知</t>
  </si>
  <si>
    <t>粤财社〔2023〕319号</t>
  </si>
  <si>
    <t>2100409-重大公共卫生服务</t>
  </si>
  <si>
    <t>广东省财政厅关于提前下达2024年省级医疗卫生健康事业发展专项资金（第一批）的通知</t>
  </si>
  <si>
    <t>粤财社〔2023〕305号</t>
  </si>
  <si>
    <t>关于提前下达2024年省级医疗卫生健康事业发展（传承发展中医药事业）专项资金的通知</t>
  </si>
  <si>
    <t>阳财社[2023]152号
粤财社[2023]337号</t>
  </si>
  <si>
    <t>2101704-中医（民族医）药专项</t>
  </si>
  <si>
    <t>关于下达第二期广州涉疫分流人员隔离管理经费的通知</t>
  </si>
  <si>
    <t>阳财社[2024]21号</t>
  </si>
  <si>
    <t>2100410-突发公共卫生事件应急处置</t>
  </si>
  <si>
    <t>2024年市财政局补助老年人意外伤害综合保险资金</t>
  </si>
  <si>
    <t>阳财社〔2024〕60号</t>
  </si>
  <si>
    <t>2101601-老龄卫生健康事务</t>
  </si>
  <si>
    <t>市级财政补助2024年计划生育专项资金</t>
  </si>
  <si>
    <t>阳财社〔2024〕61号</t>
  </si>
  <si>
    <t>节能环保(1100311）</t>
  </si>
  <si>
    <t>固废园项目</t>
  </si>
  <si>
    <t>2110304-固体废弃物与化学品</t>
  </si>
  <si>
    <t>江城区住建局</t>
  </si>
  <si>
    <t>城乡社区(1100312）</t>
  </si>
  <si>
    <t>党的基层组织建设保障经费（社区基层组织经费）</t>
  </si>
  <si>
    <t>粤财行[2023]169号</t>
  </si>
  <si>
    <t>各镇（街道）</t>
  </si>
  <si>
    <t>政法股</t>
  </si>
  <si>
    <t>社区党的基层组织建设保障经费（办公经费）</t>
  </si>
  <si>
    <t>粤财行[2021]176号               阳财行[2022]15号</t>
  </si>
  <si>
    <t>商业服务业等(1100316)</t>
  </si>
  <si>
    <t>提前下达中央财政2024年服务业发展资金的通知</t>
  </si>
  <si>
    <t>粤财工〔2023〕 108号</t>
  </si>
  <si>
    <t>2169999-其他商业服务业等支出</t>
  </si>
  <si>
    <t>商务局</t>
  </si>
  <si>
    <t>工贸股</t>
  </si>
  <si>
    <t>农林水(1100313）</t>
  </si>
  <si>
    <t>党的基层组织建设保障经费（农村基层组织经费）</t>
  </si>
  <si>
    <t>阳江市财政局关于提前下达2024年党的基层组织建设保障经费（农村基层组织经费）的通知</t>
  </si>
  <si>
    <t>阳财行[2023]146号</t>
  </si>
  <si>
    <t>2130705-对村民委员会和村党支部的补助</t>
  </si>
  <si>
    <t>村党的基层组织建设保障经费（办公经费）</t>
  </si>
  <si>
    <t>粤财行﹝2023﹞141号</t>
  </si>
  <si>
    <t>2130152-对高校毕业生到基层任职补助</t>
  </si>
  <si>
    <t>组织部</t>
  </si>
  <si>
    <t>关于提前下达2023年省级村务监督委员会成员补助预算资金的通知</t>
  </si>
  <si>
    <t>阳财社[2022]127号（粤财社[2022]243号）</t>
  </si>
  <si>
    <t>广东省财政厅关于提前下达2024年农村创业青年培训经费的通知</t>
  </si>
  <si>
    <t>粤财社〔2023〕274号</t>
  </si>
  <si>
    <t>江城区关工委</t>
  </si>
  <si>
    <t>住房保障(1100321）</t>
  </si>
  <si>
    <t>其他收入(1100399）</t>
  </si>
  <si>
    <t>四、基金预算收入合计</t>
  </si>
  <si>
    <t>转移性收入</t>
  </si>
  <si>
    <t>广东省财政厅关于提前下达2024年中央水库移民扶持资金</t>
  </si>
  <si>
    <t>中央水库移民扶持</t>
  </si>
  <si>
    <t>粤财农〔2023〕172 号</t>
  </si>
  <si>
    <t>2137202-基础设施建设和经济发展</t>
  </si>
  <si>
    <t>21211-农业土地开发资金安排的支出</t>
  </si>
  <si>
    <t>关于提前下达2024年省级涉农资金（水利领域市县组织实施项目）的通知</t>
  </si>
  <si>
    <t>水利领域市县组织实施项目</t>
  </si>
  <si>
    <t>粤财农[2023]208号</t>
  </si>
  <si>
    <t>2137302-基础设施建设和经济发展</t>
  </si>
  <si>
    <t>其他收入(1100499）</t>
  </si>
  <si>
    <t>2296006-用于残疾人事业的彩票公益金支出</t>
  </si>
  <si>
    <t>关于提前下达2024年中央集中彩票公益金支持社会福利事业专项资金预算的通知</t>
  </si>
  <si>
    <t>老年人福利项目</t>
  </si>
  <si>
    <t>阳财社[2023]183号
粤财社[2023]343号</t>
  </si>
  <si>
    <t>2296002-用于社会福利的彩票公益金支出</t>
  </si>
  <si>
    <t>关于安排2024年“双百”社工工作经费的通知</t>
  </si>
  <si>
    <t>阳财综[2024]17号</t>
  </si>
  <si>
    <t>关于下达2023年未成年人救助保护中心建设运营经费的通知</t>
  </si>
  <si>
    <t>阳财综[2024]22号</t>
  </si>
  <si>
    <t>关于补助彩票公益金的通知（2023.11-2024.3）</t>
  </si>
  <si>
    <t>关于补助彩票公益金的通知（福利彩票2023.11-2024.3）</t>
  </si>
  <si>
    <t>阳财综[2024]23号</t>
  </si>
  <si>
    <t>关于补助彩票公益金的通知（体育彩票2023.11-2024.3）</t>
  </si>
  <si>
    <t>2296003-用于体育事业的彩票公益金支出</t>
  </si>
  <si>
    <t>江城区文体局</t>
  </si>
  <si>
    <t>关于下达2024年养老服务体系经费的通知</t>
  </si>
  <si>
    <t>阳财综[2024]41号</t>
  </si>
  <si>
    <t>城西街道、埠场镇</t>
  </si>
  <si>
    <t>关于补助彩票公益金的通知（2024.4-7）</t>
  </si>
  <si>
    <t>关于补助彩票公益金的通知（福利彩票2024.4-7）</t>
  </si>
  <si>
    <t>阳财综[2024]44号</t>
  </si>
  <si>
    <t>关于补助彩票公益金的通知（体育彩票2024.4-7）</t>
  </si>
  <si>
    <t>下达2024年中央补助地方国家电影事业发展专项资金</t>
  </si>
  <si>
    <t>阳财教〔2024〕82号</t>
  </si>
  <si>
    <t>2070799-其他国家电影事业发展专项资金支出</t>
  </si>
  <si>
    <t>江城区建成区2023年8月15日至2023年9月30日垃圾处理服务费</t>
  </si>
  <si>
    <t>阳财建[2024]25号</t>
  </si>
  <si>
    <t>2120803-城市建设支出</t>
  </si>
  <si>
    <t>五、国有资本经营预算</t>
  </si>
  <si>
    <t>（一）国有资本经营预算转移支付收入</t>
  </si>
  <si>
    <t>2024年国有企业退休人员社会化管理中央财政补助资金</t>
  </si>
  <si>
    <t>阳财资﹝2024﹞5号</t>
  </si>
  <si>
    <t>2230105-国有企业退休人员社会化管理补助支出</t>
  </si>
  <si>
    <t>资产管理股</t>
  </si>
  <si>
    <t>阳江市江城区2024年8月地方政府新增一般债券转贷资金项目安排明细表</t>
  </si>
  <si>
    <t>阳财债［2024］53号（粤财债［2024］48号）《阳江市财政局关于下达2024年8月地方政府新增债券转贷资金的通知》（35000万元）</t>
  </si>
  <si>
    <r>
      <rPr>
        <b/>
        <sz val="11"/>
        <color indexed="8"/>
        <rFont val="宋体"/>
        <charset val="134"/>
      </rPr>
      <t xml:space="preserve">备 </t>
    </r>
    <r>
      <rPr>
        <b/>
        <sz val="11"/>
        <color indexed="8"/>
        <rFont val="宋体"/>
        <charset val="134"/>
      </rPr>
      <t xml:space="preserve">   </t>
    </r>
    <r>
      <rPr>
        <b/>
        <sz val="11"/>
        <color indexed="8"/>
        <rFont val="宋体"/>
        <charset val="134"/>
      </rPr>
      <t>注</t>
    </r>
  </si>
  <si>
    <t>序号</t>
  </si>
  <si>
    <t>项目单位</t>
  </si>
  <si>
    <t>项目类型</t>
  </si>
  <si>
    <t>债券额度</t>
  </si>
  <si>
    <t>债券类型</t>
  </si>
  <si>
    <t>支出功能科目</t>
  </si>
  <si>
    <t>项目简要介绍</t>
  </si>
  <si>
    <t>江城区教育局</t>
  </si>
  <si>
    <t>阳江市江城第一中学新建项目二期工程</t>
  </si>
  <si>
    <t>义务教育</t>
  </si>
  <si>
    <t>一般债券</t>
  </si>
  <si>
    <t>2050299其他普通教育支出</t>
  </si>
  <si>
    <t>高中教学办公楼 (约 24550 平方米)，教学行政综合楼(约8700 平方米)，高中宿舍 (约22400 平方米)，音乐楼(约 2100 平方米)，高中食堂 (约 4250 平方米)，风雨操场 (约2700平方米)，更衣淋浴间 (约2150 平方米，含泳池面积)，主席台(约 550平方米)，校园主大门 (约40 平方米)，连廊(约 560平方米)，总建筑面积约 68000 平方米，绿化面积约 31000 平方米，道路面积约 16000 平方米，硬化面积约 21600 平方米，6 米宽380米长排水暗渠一条及室外运动设施。</t>
  </si>
  <si>
    <r>
      <rPr>
        <sz val="11"/>
        <color indexed="8"/>
        <rFont val="宋体"/>
        <charset val="134"/>
      </rPr>
      <t xml:space="preserve">合 </t>
    </r>
    <r>
      <rPr>
        <sz val="11"/>
        <color indexed="8"/>
        <rFont val="宋体"/>
        <charset val="134"/>
      </rPr>
      <t xml:space="preserve">   </t>
    </r>
    <r>
      <rPr>
        <sz val="11"/>
        <color indexed="8"/>
        <rFont val="宋体"/>
        <charset val="134"/>
      </rPr>
      <t>计</t>
    </r>
  </si>
  <si>
    <t>阳江市江城区2024年8、10月地方政府新增专项债券资金安排明细表</t>
  </si>
  <si>
    <t>阳财债［2024］53号（粤财债［2024］48号）《阳江市财政局关于下达2024年8月地方政府新增债券转贷资金的通知》（35000万元）、                       阳财债［2024］82号（粤财债［2024］76号）《阳江市财政局关于下达2024年10月地方政府新增债券转贷资金的通知》（63800万元）</t>
  </si>
  <si>
    <t>备  注</t>
  </si>
  <si>
    <t>2024年新增债券安排额</t>
  </si>
  <si>
    <t>资金性质</t>
  </si>
  <si>
    <t>类型</t>
  </si>
  <si>
    <t>江城区埠场镇人民政府</t>
  </si>
  <si>
    <t>阳江市江城区埠场镇美丽圩镇建设项目</t>
  </si>
  <si>
    <t>镇区道路给排水、河道整治及水闸改造，农贸市场、停车场及充电桩建设，镇区电网改造升级，污水及垃圾治理、垦造水田建设等。</t>
  </si>
  <si>
    <t>2290402其他地方自行试点项目收益专项债券收入安排的支出</t>
  </si>
  <si>
    <t>政府性基金预算</t>
  </si>
  <si>
    <t>农林水利建设类</t>
  </si>
  <si>
    <t>江城区2023年城镇老旧小区改造项目</t>
  </si>
  <si>
    <t xml:space="preserve">1.阳江市江城区南恩街道2023年城镇老旧小区改造项目：项目选址江城区南恩街道15个老旧小区，主要建设内容为:对广航楼、芙蓉阁、百货公司住宅等3个老旧小区进行基础类改造;对金源楼、城兴楼、规划局住宅、气象局住宅、公安局住宅、新江花园和榕园小区等7个老旧小区进行完善类改造;对紫荆园、漠江雅苑、幸福村、新雅花园和电瓷厂住宅等5个老旧小区进行提升类改造。
2.阳江市江城区城南街道2023年城镇老旧小区改造项目项目：选址江城区城南街道15个老旧小区，主要建设内容为:对育源楼、金苑楼、农校住宅、建行住宅、人行住宅、国土局住宅和宁正花园等7个老旧小区进行基础类改造;对金星大楼、振华楼、税务新村和广播电视台东山路住宅等4个老旧小区进行完善类改造;对岭东市场、发展新村、牛圩山头塘、财政局住宅等4个老旧小区进行提升类改造。
3.阳江市江城区城东街道2023年城镇老旧小区改造项目：项目选址江城区城东街道12个老旧小区，主要建设内容为:对同心小区、金山新邨、林业新街、湖湾华庭和东湖二街1-10巷等5个老旧小区进行基础类改造;对湖畔花苑、阳东林业局住宅、电力开发小区、广播电视台漠江路住宅等4个老旧小区进行完善类改造;对三塘园、邮电住宅、漠江花园等3个老旧小区进行提升类改造。
4.阳江市江城区城北街道2023年城镇老旧小区改造项目：项目选址江城区城北街道5个老旧小区，主要建设内容为:对茶亭背老旧小区进行基础类改造;对东源楼、富丽苑、江春、金郊集贸市场批发住宅等4个老旧小区进行完善类改造。
5.阳江市江城区渔业管理委员会2023年城镇老旧小区改造项目：项目选址江城区渔委会7个老旧小区，主要建设内容为:对渔民之家、渔港路延伸2段至5段等5老旧小区进行基础类改造，对渔新路渔民住宅楼、渔港路延伸1段共2个老旧小区进行完善类改造。
</t>
  </si>
  <si>
    <t>市政建设</t>
  </si>
  <si>
    <t>江城区政务服务和数据管理局</t>
  </si>
  <si>
    <t>江城区“智慧江城”公共服务信息化（一期）项目</t>
  </si>
  <si>
    <t>智慧停车、智慧水务、数字教育、数字园区等创新应用。拟装配监测和数据采集设备，包括2500套视频感知设备，200套水质感知设备，950套消防智能化感知设备，120套智慧课堂系统设备。建设10项特色智慧应用的31套子软件管理系统；配建一套智慧城市数字底座；一个智慧城市运行指挥平台。</t>
  </si>
  <si>
    <t>教科文类等社会事业类</t>
  </si>
  <si>
    <t>江城区河道堤防管护中心</t>
  </si>
  <si>
    <t>阳江市江城区乡镇水系综合治理建设项目</t>
  </si>
  <si>
    <t>项目建设地点位于江城区埠场镇和双捷镇。主要建设阳江市江城区埠场镇农村水系综合整治工程和阳江市江城区双捷镇农村水系综合整治工程。</t>
  </si>
  <si>
    <t>阳江市江城区2024年城镇老旧小区改造项目</t>
  </si>
  <si>
    <t>给排水设施改造、小区道路整治、楼梯和公共空间更新改造、垃圾分类与环卫设施改造、消防安全保障</t>
  </si>
  <si>
    <t>江城区医疗卫生服务综合品质提升项目</t>
  </si>
  <si>
    <t>新建城南、岗列、城北等社区卫生服务中心以及对双捷、埠场镇卫生院和南恩、城西、城东、中洲、白沙等社区卫生服务中心进行升级改造。
购置设备一批。</t>
  </si>
  <si>
    <t>公共卫生设施</t>
  </si>
  <si>
    <t>江城区小型水闸重建工程及小型水库除险加固工程</t>
  </si>
  <si>
    <t>1.对中心洲联围、四朗联围和埠场联围21座小型水闸进行除险加固；对关塘山水库、佛仔坑水库和大坑山水库进行除险加固。2.优化水资源配置，灌溉农田2000亩。项目主要收益：农田灌溉水费、污水处理费。</t>
  </si>
  <si>
    <t>江城区农业农村局</t>
  </si>
  <si>
    <t>阳江市金朗岛乡村振兴示范点基础设施建设工程</t>
  </si>
  <si>
    <t>对金朗岛进行全面振兴建设，主要建设道路23公里，修复耕地土壤、现代农业产业园面积1020亩。建设农事研学实践教育基地260亩、绿色果蔬花卉实验基地550亩、智慧稻田示范基地200亩、7座渔港码头修复及现代农业科创中心。建设停车位1000个、充电桩100台。</t>
  </si>
  <si>
    <t>阳江市江城区城北幼儿园（暂名）建设项目</t>
  </si>
  <si>
    <t>新建教学综合楼、食堂、室外运动场、门楼、围墙、道路、广场、停车场、绿化及其他附属工程等，以及添置相关教学设备设施。项目建成后开设12个教学班，提供360个学位。项目总投资6000万元。</t>
  </si>
  <si>
    <t>阳江市江城银岭科技产业园管理委员会</t>
  </si>
  <si>
    <t>江城银岭科技产业园东侧扩展区基础设施一期项目</t>
  </si>
  <si>
    <t>项目开发面积为969878平方米，（其中工业用地580532平方米，二类居住用地89471平方米，居住兼容商业用地46126平方米，其余用地253749平方米）。项目建设内容包括土地平整工程、市政附属排水工程、道路工程、雨污水管道工程、路灯工程、绿化工程。</t>
  </si>
  <si>
    <t>产业园区基础设施</t>
  </si>
  <si>
    <t>江城银岭科技产业园基础设施改造项目</t>
  </si>
  <si>
    <t>本项目位于阳江市江城区银岭科技产业园区A、B区。项目主要建设内容：新建三条市政道路、对现有九条市政道路进行改造以及建设相关配套设施，新建400米的污水管道。具体如下：
1.银沙北二路（B3、B7、B14地块）改造现有长1250米，宽30米的市政道路及相关配套设施；
2.银珠一路（B7、B8地块段）改造现有长800米，宽24米的市政道路及相关配套设施；
3.树园路改造现有长300米，宽20米的市政道路，及相关配套设施；
4.山塘路改造现有长350米，宽16米的市政道路及相关配套设施；
5.银沙北一路改造现有长420米，宽24米的市政道路及相关配套设施；
6.银广一路（A3.2、A3、A4地块段）改造现有长1930米，宽30米的市政道路及相关配套设施；
7.银珠一路（B2、B3.2、B3地块段）改造现有长1550米，宽24米的市政道路及相关配套设施；
8.银珠二路（B7.6、B7、B8、B10地块段）改造现有长1800米，宽30米的市政道路及相关配套设施；
9.银沙南一路（B2地块段）改造现有长420米，宽24米的市政道路及相关配套设施；
10.银沙北四路（A8地块段）新建长530米，宽24米的市政道路及相关配套设施；
11.银广二路（A7、A8地块段）新建长1000米，宽24米的市政道路及相关配套设施；
12.银沙北二路（A7地块段）新建长道路400米，宽30米的市政道路及相关配套设施；
13.银沙大道（A7地块段）新建长400米的污水管道。</t>
  </si>
  <si>
    <t>阳江工业园基础设施建设项目一期</t>
  </si>
  <si>
    <t>建设市政道路共11798米及配套工程;修复原有道路500米；完善原有5150米道路的配套工程；新建箱涵613米；A7地块平土约20万平方米；新建银珠公园面积约1.1万平方米；对园区内已建成排水管道进行清淤、修复、检测总长约33公里；对园区内进行视频监控安装，维护；新建银岭大道排水管网约4000米。</t>
  </si>
  <si>
    <t>阳江市江城区乡村振兴示范带建设项目</t>
  </si>
  <si>
    <t xml:space="preserve">项目由6个子项目组成，分为阳江市江城区“罗琴雅韵”乡村振兴示范带建设项目、                                                     阳江市江城区“漠水飞歌”乡村振兴示范带建设项目、                                                                       阳江市江城区“江海风情”乡村振兴示范带建设项目、                                                                      阳江市江城区中洲街道乡村振兴示范带建设项目、                                                                            江城区南恩街道三江村委会独洲片区乡村振兴示范带建设项目、                                                                阳江市江城区城东街道乡村振兴示范带建设项目。   </t>
  </si>
  <si>
    <t>新增债券合计</t>
  </si>
  <si>
    <t>注明：</t>
  </si>
  <si>
    <t>资金性质（政府性基金预算）</t>
  </si>
  <si>
    <t>类型（农林水利建设类、市政建设、教科文类等社会事业类、产业园区基础设施、公共卫生设施、垃圾处理（城镇）、文化旅游、粮油物资储备、供水、普通高校、职业教育）</t>
  </si>
  <si>
    <t>阳江市江城区2024年8、10月地方政府再融资债券支出明细</t>
  </si>
  <si>
    <t>地区</t>
  </si>
  <si>
    <t>阳江市财政局关于下达2024年8月地方政府再融资债券指标的通知（阳财债【2024】54号、粤财债【2024】49号）阳江市财政局关于下达2024年10月地方政府再融资债券转贷资金的通知（阳财债【2024】83号、粤财债【2024】78号）</t>
  </si>
  <si>
    <t>再融资债券资金</t>
  </si>
  <si>
    <t>再融资债券支出明细</t>
  </si>
  <si>
    <t>债券名称</t>
  </si>
  <si>
    <t>发行日期</t>
  </si>
  <si>
    <t>债务类型</t>
  </si>
  <si>
    <t>偿还债券编码</t>
  </si>
  <si>
    <t>置换债务名称</t>
  </si>
  <si>
    <t>偿还债券名称</t>
  </si>
  <si>
    <t>支出项目名称</t>
  </si>
  <si>
    <t>支出金额</t>
  </si>
  <si>
    <t>原债务单位名称</t>
  </si>
  <si>
    <t>江城区</t>
  </si>
  <si>
    <r>
      <rPr>
        <sz val="10"/>
        <rFont val="Arial"/>
        <charset val="0"/>
      </rPr>
      <t>2024</t>
    </r>
    <r>
      <rPr>
        <sz val="10"/>
        <rFont val="宋体"/>
        <charset val="0"/>
      </rPr>
      <t>年广东省地方政府再融资专项债券（十二期）</t>
    </r>
    <r>
      <rPr>
        <sz val="10"/>
        <rFont val="Arial"/>
        <charset val="0"/>
      </rPr>
      <t>--2024</t>
    </r>
    <r>
      <rPr>
        <sz val="10"/>
        <rFont val="宋体"/>
        <charset val="0"/>
      </rPr>
      <t>年广东省政府专项债券（五十八期）</t>
    </r>
  </si>
  <si>
    <t>专项债务</t>
  </si>
  <si>
    <r>
      <rPr>
        <sz val="10"/>
        <rFont val="Arial"/>
        <charset val="0"/>
      </rPr>
      <t>20170811</t>
    </r>
    <r>
      <rPr>
        <sz val="10"/>
        <rFont val="宋体"/>
        <charset val="0"/>
      </rPr>
      <t>置换专项公</t>
    </r>
    <r>
      <rPr>
        <sz val="10"/>
        <rFont val="Arial"/>
        <charset val="0"/>
      </rPr>
      <t>7</t>
    </r>
  </si>
  <si>
    <t>2017年广东省政府专项债券（二十九期）</t>
  </si>
  <si>
    <t>阳江市银岭科技新增开发有限公司</t>
  </si>
  <si>
    <r>
      <rPr>
        <sz val="10"/>
        <rFont val="Arial"/>
        <charset val="0"/>
      </rPr>
      <t>2024</t>
    </r>
    <r>
      <rPr>
        <sz val="10"/>
        <rFont val="宋体"/>
        <charset val="0"/>
      </rPr>
      <t>年广东省地方政府再融资一般债券（八期）</t>
    </r>
    <r>
      <rPr>
        <sz val="10"/>
        <rFont val="Arial"/>
        <charset val="0"/>
      </rPr>
      <t>--2024</t>
    </r>
    <r>
      <rPr>
        <sz val="10"/>
        <rFont val="宋体"/>
        <charset val="0"/>
      </rPr>
      <t>年广东省政府一般债券（十二期）</t>
    </r>
  </si>
  <si>
    <t>一般债务</t>
  </si>
  <si>
    <t>合计</t>
  </si>
</sst>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
    <numFmt numFmtId="178" formatCode="_ * #,##0_ ;_ * \-#,##0_ ;_ * &quot;-&quot;??_ ;_ @_ "/>
    <numFmt numFmtId="179" formatCode="#,##0.00_ "/>
    <numFmt numFmtId="180" formatCode="#,##0.0_ "/>
    <numFmt numFmtId="181" formatCode="#,##0_);[Red]\(#,##0\)"/>
    <numFmt numFmtId="182" formatCode="0.00_);[Red]\(0.00\)"/>
    <numFmt numFmtId="183" formatCode="0.00_ "/>
    <numFmt numFmtId="184" formatCode="#,##0.0;[Red]#,##0.0"/>
    <numFmt numFmtId="185" formatCode="#,##0&quot;&quot;"/>
    <numFmt numFmtId="186" formatCode="0.0_ "/>
  </numFmts>
  <fonts count="89">
    <font>
      <sz val="11"/>
      <color theme="1"/>
      <name val="宋体"/>
      <charset val="134"/>
      <scheme val="minor"/>
    </font>
    <font>
      <b/>
      <sz val="14"/>
      <color theme="1"/>
      <name val="宋体"/>
      <charset val="134"/>
      <scheme val="minor"/>
    </font>
    <font>
      <sz val="10"/>
      <name val="Arial"/>
      <charset val="0"/>
    </font>
    <font>
      <sz val="10"/>
      <name val="宋体"/>
      <charset val="0"/>
    </font>
    <font>
      <b/>
      <sz val="16"/>
      <color theme="1"/>
      <name val="宋体"/>
      <charset val="134"/>
      <scheme val="major"/>
    </font>
    <font>
      <b/>
      <sz val="12"/>
      <color theme="1"/>
      <name val="宋体"/>
      <charset val="134"/>
      <scheme val="minor"/>
    </font>
    <font>
      <b/>
      <sz val="11"/>
      <color indexed="8"/>
      <name val="宋体"/>
      <charset val="134"/>
    </font>
    <font>
      <sz val="10"/>
      <color theme="1"/>
      <name val="宋体"/>
      <charset val="134"/>
      <scheme val="minor"/>
    </font>
    <font>
      <b/>
      <sz val="10"/>
      <color theme="1"/>
      <name val="宋体"/>
      <charset val="134"/>
      <scheme val="minor"/>
    </font>
    <font>
      <sz val="10"/>
      <name val="宋体"/>
      <charset val="134"/>
    </font>
    <font>
      <sz val="11"/>
      <color indexed="8"/>
      <name val="宋体"/>
      <charset val="134"/>
    </font>
    <font>
      <sz val="20"/>
      <color indexed="8"/>
      <name val="方正小标宋简体"/>
      <charset val="134"/>
    </font>
    <font>
      <b/>
      <sz val="11"/>
      <color theme="1"/>
      <name val="宋体"/>
      <charset val="134"/>
      <scheme val="minor"/>
    </font>
    <font>
      <sz val="10"/>
      <color indexed="8"/>
      <name val="宋体"/>
      <charset val="134"/>
    </font>
    <font>
      <sz val="10"/>
      <color rgb="FFFF0000"/>
      <name val="宋体"/>
      <charset val="134"/>
    </font>
    <font>
      <b/>
      <sz val="14"/>
      <name val="宋体"/>
      <charset val="134"/>
    </font>
    <font>
      <b/>
      <sz val="20"/>
      <name val="宋体"/>
      <charset val="134"/>
    </font>
    <font>
      <b/>
      <sz val="10"/>
      <name val="宋体"/>
      <charset val="134"/>
    </font>
    <font>
      <b/>
      <sz val="12"/>
      <name val="宋体"/>
      <charset val="134"/>
    </font>
    <font>
      <b/>
      <sz val="10"/>
      <name val="黑体"/>
      <charset val="134"/>
    </font>
    <font>
      <sz val="10"/>
      <name val="宋体"/>
      <charset val="0"/>
      <scheme val="minor"/>
    </font>
    <font>
      <b/>
      <sz val="10"/>
      <name val="宋体"/>
      <charset val="134"/>
      <scheme val="minor"/>
    </font>
    <font>
      <sz val="9"/>
      <name val="宋体"/>
      <charset val="134"/>
      <scheme val="minor"/>
    </font>
    <font>
      <sz val="9"/>
      <name val="宋体"/>
      <charset val="134"/>
    </font>
    <font>
      <b/>
      <sz val="20"/>
      <color rgb="FFFF0000"/>
      <name val="宋体"/>
      <charset val="134"/>
    </font>
    <font>
      <b/>
      <sz val="10"/>
      <color rgb="FFFF0000"/>
      <name val="宋体"/>
      <charset val="134"/>
    </font>
    <font>
      <b/>
      <sz val="9"/>
      <name val="宋体"/>
      <charset val="134"/>
    </font>
    <font>
      <b/>
      <sz val="10"/>
      <name val="Times New Roman"/>
      <charset val="0"/>
    </font>
    <font>
      <sz val="11"/>
      <name val="宋体"/>
      <charset val="134"/>
      <scheme val="minor"/>
    </font>
    <font>
      <sz val="11"/>
      <name val="宋体"/>
      <charset val="134"/>
    </font>
    <font>
      <sz val="10"/>
      <name val="楷体_GB2312"/>
      <charset val="134"/>
    </font>
    <font>
      <sz val="10"/>
      <name val="宋体"/>
      <charset val="134"/>
      <scheme val="minor"/>
    </font>
    <font>
      <sz val="9"/>
      <name val="宋体"/>
      <charset val="0"/>
    </font>
    <font>
      <b/>
      <sz val="16"/>
      <name val="宋体"/>
      <charset val="0"/>
    </font>
    <font>
      <b/>
      <sz val="14"/>
      <color indexed="0"/>
      <name val="宋体"/>
      <charset val="0"/>
    </font>
    <font>
      <sz val="11"/>
      <color indexed="0"/>
      <name val="宋体"/>
      <charset val="0"/>
    </font>
    <font>
      <b/>
      <sz val="11"/>
      <name val="宋体"/>
      <charset val="0"/>
    </font>
    <font>
      <b/>
      <sz val="10"/>
      <name val="宋体"/>
      <charset val="0"/>
    </font>
    <font>
      <sz val="11"/>
      <name val="宋体"/>
      <charset val="0"/>
    </font>
    <font>
      <b/>
      <sz val="9"/>
      <name val="宋体"/>
      <charset val="0"/>
    </font>
    <font>
      <sz val="12"/>
      <name val="宋体"/>
      <charset val="134"/>
    </font>
    <font>
      <b/>
      <sz val="16"/>
      <name val="宋体"/>
      <charset val="134"/>
      <scheme val="major"/>
    </font>
    <font>
      <sz val="12"/>
      <name val="黑体"/>
      <charset val="134"/>
    </font>
    <font>
      <sz val="12"/>
      <color rgb="FF000100"/>
      <name val="宋体"/>
      <charset val="134"/>
    </font>
    <font>
      <b/>
      <sz val="11"/>
      <color rgb="FF000100"/>
      <name val="宋体"/>
      <charset val="134"/>
    </font>
    <font>
      <sz val="10"/>
      <name val="Calibri"/>
      <charset val="134"/>
    </font>
    <font>
      <b/>
      <sz val="18"/>
      <name val="黑体"/>
      <charset val="134"/>
    </font>
    <font>
      <sz val="11"/>
      <color rgb="FFFF0000"/>
      <name val="黑体"/>
      <charset val="134"/>
    </font>
    <font>
      <b/>
      <sz val="11"/>
      <name val="黑体"/>
      <charset val="134"/>
    </font>
    <font>
      <b/>
      <sz val="16"/>
      <name val="黑体"/>
      <charset val="134"/>
    </font>
    <font>
      <b/>
      <sz val="11"/>
      <name val="宋体"/>
      <charset val="134"/>
    </font>
    <font>
      <sz val="11"/>
      <color rgb="FF000000"/>
      <name val="宋体"/>
      <charset val="134"/>
    </font>
    <font>
      <sz val="11"/>
      <color rgb="FF000100"/>
      <name val="宋体"/>
      <charset val="134"/>
    </font>
    <font>
      <b/>
      <sz val="16"/>
      <color theme="1"/>
      <name val="宋体"/>
      <charset val="134"/>
      <scheme val="minor"/>
    </font>
    <font>
      <b/>
      <sz val="18"/>
      <name val="宋体"/>
      <charset val="134"/>
    </font>
    <font>
      <sz val="12"/>
      <color indexed="8"/>
      <name val="宋体"/>
      <charset val="134"/>
    </font>
    <font>
      <sz val="12"/>
      <color theme="1"/>
      <name val="宋体"/>
      <charset val="134"/>
    </font>
    <font>
      <sz val="12"/>
      <name val="方正小标宋简体"/>
      <charset val="134"/>
    </font>
    <font>
      <sz val="12"/>
      <color theme="1"/>
      <name val="宋体"/>
      <charset val="134"/>
      <scheme val="minor"/>
    </font>
    <font>
      <sz val="12"/>
      <color rgb="FFFF0000"/>
      <name val="宋体"/>
      <charset val="134"/>
    </font>
    <font>
      <sz val="12"/>
      <name val="Times New Roman"/>
      <charset val="0"/>
    </font>
    <font>
      <b/>
      <sz val="16"/>
      <name val="宋体"/>
      <charset val="134"/>
    </font>
    <font>
      <sz val="14"/>
      <color theme="1"/>
      <name val="宋体"/>
      <charset val="134"/>
      <scheme val="minor"/>
    </font>
    <font>
      <b/>
      <sz val="2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14"/>
      <color rgb="FF000000"/>
      <name val="宋体"/>
      <charset val="134"/>
    </font>
    <font>
      <sz val="14"/>
      <color rgb="FF000000"/>
      <name val="宋体"/>
      <charset val="134"/>
      <scheme val="minor"/>
    </font>
    <font>
      <b/>
      <sz val="9"/>
      <name val="宋体"/>
      <charset val="134"/>
    </font>
    <font>
      <sz val="9"/>
      <name val="宋体"/>
      <charset val="134"/>
    </font>
  </fonts>
  <fills count="4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
        <bgColor indexed="64"/>
      </patternFill>
    </fill>
    <fill>
      <patternFill patternType="solid">
        <fgColor rgb="FFFFFFFF"/>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indexed="4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4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bottom style="thin">
        <color auto="1"/>
      </bottom>
      <diagonal/>
    </border>
    <border>
      <left style="thin">
        <color auto="1"/>
      </left>
      <right/>
      <top style="thin">
        <color auto="1"/>
      </top>
      <bottom/>
      <diagonal/>
    </border>
    <border>
      <left/>
      <right/>
      <top/>
      <bottom style="thin">
        <color indexed="0"/>
      </bottom>
      <diagonal/>
    </border>
    <border>
      <left/>
      <right style="thin">
        <color indexed="0"/>
      </right>
      <top/>
      <bottom style="thin">
        <color indexed="0"/>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64" fillId="7" borderId="0" applyNumberFormat="0" applyBorder="0" applyAlignment="0" applyProtection="0">
      <alignment vertical="center"/>
    </xf>
    <xf numFmtId="0" fontId="65" fillId="8" borderId="3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64"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0" borderId="0" applyNumberFormat="0" applyFill="0" applyBorder="0" applyAlignment="0" applyProtection="0">
      <alignment vertical="center"/>
    </xf>
    <xf numFmtId="9" fontId="0" fillId="0" borderId="0" applyFont="0" applyFill="0" applyBorder="0" applyAlignment="0" applyProtection="0">
      <alignment vertical="center"/>
    </xf>
    <xf numFmtId="0" fontId="69" fillId="0" borderId="0" applyNumberFormat="0" applyFill="0" applyBorder="0" applyAlignment="0" applyProtection="0">
      <alignment vertical="center"/>
    </xf>
    <xf numFmtId="0" fontId="0" fillId="12" borderId="36" applyNumberFormat="0" applyFont="0" applyAlignment="0" applyProtection="0">
      <alignment vertical="center"/>
    </xf>
    <xf numFmtId="0" fontId="40" fillId="0" borderId="0"/>
    <xf numFmtId="0" fontId="70" fillId="0" borderId="0"/>
    <xf numFmtId="0" fontId="67" fillId="13"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37" applyNumberFormat="0" applyFill="0" applyAlignment="0" applyProtection="0">
      <alignment vertical="center"/>
    </xf>
    <xf numFmtId="0" fontId="76" fillId="0" borderId="37" applyNumberFormat="0" applyFill="0" applyAlignment="0" applyProtection="0">
      <alignment vertical="center"/>
    </xf>
    <xf numFmtId="43" fontId="40" fillId="0" borderId="0" applyFont="0" applyFill="0" applyBorder="0" applyAlignment="0" applyProtection="0">
      <alignment vertical="center"/>
    </xf>
    <xf numFmtId="0" fontId="67" fillId="14" borderId="0" applyNumberFormat="0" applyBorder="0" applyAlignment="0" applyProtection="0">
      <alignment vertical="center"/>
    </xf>
    <xf numFmtId="0" fontId="71" fillId="0" borderId="38" applyNumberFormat="0" applyFill="0" applyAlignment="0" applyProtection="0">
      <alignment vertical="center"/>
    </xf>
    <xf numFmtId="0" fontId="67" fillId="15" borderId="0" applyNumberFormat="0" applyBorder="0" applyAlignment="0" applyProtection="0">
      <alignment vertical="center"/>
    </xf>
    <xf numFmtId="0" fontId="77" fillId="16" borderId="39" applyNumberFormat="0" applyAlignment="0" applyProtection="0">
      <alignment vertical="center"/>
    </xf>
    <xf numFmtId="0" fontId="78" fillId="16" borderId="35" applyNumberFormat="0" applyAlignment="0" applyProtection="0">
      <alignment vertical="center"/>
    </xf>
    <xf numFmtId="0" fontId="0" fillId="0" borderId="0">
      <alignment vertical="center"/>
    </xf>
    <xf numFmtId="0" fontId="79" fillId="17" borderId="40" applyNumberFormat="0" applyAlignment="0" applyProtection="0">
      <alignment vertical="center"/>
    </xf>
    <xf numFmtId="0" fontId="67" fillId="18" borderId="0" applyNumberFormat="0" applyBorder="0" applyAlignment="0" applyProtection="0">
      <alignment vertical="center"/>
    </xf>
    <xf numFmtId="0" fontId="10" fillId="19" borderId="0" applyNumberFormat="0" applyBorder="0" applyAlignment="0" applyProtection="0">
      <alignment vertical="center"/>
    </xf>
    <xf numFmtId="0" fontId="64" fillId="20" borderId="0" applyNumberFormat="0" applyBorder="0" applyAlignment="0" applyProtection="0">
      <alignment vertical="center"/>
    </xf>
    <xf numFmtId="0" fontId="80" fillId="0" borderId="41" applyNumberFormat="0" applyFill="0" applyAlignment="0" applyProtection="0">
      <alignment vertical="center"/>
    </xf>
    <xf numFmtId="0" fontId="81" fillId="0" borderId="42" applyNumberFormat="0" applyFill="0" applyAlignment="0" applyProtection="0">
      <alignment vertical="center"/>
    </xf>
    <xf numFmtId="0" fontId="40" fillId="0" borderId="0"/>
    <xf numFmtId="0" fontId="82" fillId="21" borderId="0" applyNumberFormat="0" applyBorder="0" applyAlignment="0" applyProtection="0">
      <alignment vertical="center"/>
    </xf>
    <xf numFmtId="0" fontId="83" fillId="22" borderId="0" applyNumberFormat="0" applyBorder="0" applyAlignment="0" applyProtection="0">
      <alignment vertical="center"/>
    </xf>
    <xf numFmtId="0" fontId="64" fillId="23" borderId="0" applyNumberFormat="0" applyBorder="0" applyAlignment="0" applyProtection="0">
      <alignment vertical="center"/>
    </xf>
    <xf numFmtId="0" fontId="67" fillId="24" borderId="0" applyNumberFormat="0" applyBorder="0" applyAlignment="0" applyProtection="0">
      <alignment vertical="center"/>
    </xf>
    <xf numFmtId="0" fontId="64"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4"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4" fillId="31" borderId="0" applyNumberFormat="0" applyBorder="0" applyAlignment="0" applyProtection="0">
      <alignment vertical="center"/>
    </xf>
    <xf numFmtId="0" fontId="64" fillId="32" borderId="0" applyNumberFormat="0" applyBorder="0" applyAlignment="0" applyProtection="0">
      <alignment vertical="center"/>
    </xf>
    <xf numFmtId="0" fontId="67" fillId="33" borderId="0" applyNumberFormat="0" applyBorder="0" applyAlignment="0" applyProtection="0">
      <alignment vertical="center"/>
    </xf>
    <xf numFmtId="0" fontId="64" fillId="34" borderId="0" applyNumberFormat="0" applyBorder="0" applyAlignment="0" applyProtection="0">
      <alignment vertical="center"/>
    </xf>
    <xf numFmtId="0" fontId="67" fillId="35" borderId="0" applyNumberFormat="0" applyBorder="0" applyAlignment="0" applyProtection="0">
      <alignment vertical="center"/>
    </xf>
    <xf numFmtId="0" fontId="67" fillId="36" borderId="0" applyNumberFormat="0" applyBorder="0" applyAlignment="0" applyProtection="0">
      <alignment vertical="center"/>
    </xf>
    <xf numFmtId="0" fontId="64" fillId="37" borderId="0" applyNumberFormat="0" applyBorder="0" applyAlignment="0" applyProtection="0">
      <alignment vertical="center"/>
    </xf>
    <xf numFmtId="0" fontId="67" fillId="38" borderId="0" applyNumberFormat="0" applyBorder="0" applyAlignment="0" applyProtection="0">
      <alignment vertical="center"/>
    </xf>
    <xf numFmtId="43" fontId="40" fillId="0" borderId="0" applyFont="0" applyFill="0" applyBorder="0" applyAlignment="0" applyProtection="0">
      <alignment vertical="center"/>
    </xf>
    <xf numFmtId="0" fontId="10" fillId="0" borderId="0" applyProtection="0">
      <alignment vertical="center"/>
    </xf>
    <xf numFmtId="0" fontId="40" fillId="0" borderId="0"/>
    <xf numFmtId="0" fontId="40" fillId="0" borderId="0" applyProtection="0"/>
    <xf numFmtId="0" fontId="40" fillId="0" borderId="0"/>
    <xf numFmtId="0" fontId="40" fillId="0" borderId="0"/>
    <xf numFmtId="0" fontId="40" fillId="0" borderId="0">
      <alignment vertical="center"/>
    </xf>
    <xf numFmtId="0" fontId="84" fillId="39" borderId="0" applyNumberFormat="0" applyBorder="0" applyAlignment="0" applyProtection="0">
      <alignment vertical="center"/>
    </xf>
    <xf numFmtId="0" fontId="70" fillId="0" borderId="0"/>
    <xf numFmtId="0" fontId="2" fillId="0" borderId="0"/>
  </cellStyleXfs>
  <cellXfs count="39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vertical="center" wrapText="1"/>
    </xf>
    <xf numFmtId="0" fontId="2" fillId="0" borderId="4" xfId="0"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2" fillId="0" borderId="1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0" fillId="0" borderId="2" xfId="0" applyFill="1" applyBorder="1" applyAlignment="1">
      <alignment vertical="center"/>
    </xf>
    <xf numFmtId="0" fontId="0" fillId="0" borderId="13" xfId="0" applyFill="1" applyBorder="1" applyAlignment="1">
      <alignment horizontal="center" vertical="center" wrapText="1"/>
    </xf>
    <xf numFmtId="0" fontId="2" fillId="0" borderId="13" xfId="0"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0" fillId="0" borderId="13" xfId="0" applyFill="1" applyBorder="1" applyAlignment="1">
      <alignment vertical="center"/>
    </xf>
    <xf numFmtId="0" fontId="2" fillId="0" borderId="1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17" xfId="0" applyFont="1" applyFill="1" applyBorder="1" applyAlignment="1">
      <alignment horizontal="left" vertical="center" wrapText="1"/>
    </xf>
    <xf numFmtId="0" fontId="0" fillId="0" borderId="0" xfId="0" applyFill="1" applyBorder="1" applyAlignment="1">
      <alignment horizontal="right" vertical="center"/>
    </xf>
    <xf numFmtId="0" fontId="3" fillId="0" borderId="10" xfId="0" applyFont="1" applyFill="1" applyBorder="1" applyAlignment="1">
      <alignment horizontal="left" vertical="center" wrapText="1"/>
    </xf>
    <xf numFmtId="176" fontId="2" fillId="0" borderId="10" xfId="0" applyNumberFormat="1" applyFont="1" applyFill="1" applyBorder="1" applyAlignment="1">
      <alignment horizontal="right" vertical="center" wrapText="1"/>
    </xf>
    <xf numFmtId="177" fontId="2" fillId="0" borderId="4" xfId="0" applyNumberFormat="1" applyFont="1" applyFill="1" applyBorder="1" applyAlignment="1">
      <alignment horizontal="right" vertical="center" wrapText="1"/>
    </xf>
    <xf numFmtId="177" fontId="2" fillId="0" borderId="2" xfId="0" applyNumberFormat="1" applyFont="1" applyFill="1" applyBorder="1" applyAlignment="1">
      <alignment horizontal="right" vertical="center" wrapText="1"/>
    </xf>
    <xf numFmtId="177" fontId="2" fillId="0" borderId="13" xfId="0" applyNumberFormat="1" applyFont="1" applyFill="1" applyBorder="1" applyAlignment="1">
      <alignment horizontal="right" vertical="center" wrapText="1"/>
    </xf>
    <xf numFmtId="176" fontId="2" fillId="0" borderId="16" xfId="0" applyNumberFormat="1" applyFont="1" applyFill="1" applyBorder="1" applyAlignment="1">
      <alignment horizontal="right"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right"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5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59" applyFont="1" applyFill="1" applyBorder="1" applyAlignment="1" applyProtection="1">
      <alignment horizontal="center" vertical="center" wrapText="1"/>
    </xf>
    <xf numFmtId="0" fontId="7" fillId="2" borderId="2" xfId="59" applyFont="1" applyFill="1" applyBorder="1" applyAlignment="1" applyProtection="1">
      <alignment horizontal="left" vertical="center" wrapText="1"/>
    </xf>
    <xf numFmtId="176" fontId="8" fillId="2" borderId="2" xfId="59" applyNumberFormat="1" applyFont="1" applyFill="1" applyBorder="1" applyAlignment="1" applyProtection="1">
      <alignment horizontal="center" vertical="center" wrapText="1"/>
    </xf>
    <xf numFmtId="176" fontId="8" fillId="0" borderId="2" xfId="59" applyNumberFormat="1" applyFont="1" applyFill="1" applyBorder="1" applyAlignment="1" applyProtection="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0" fillId="0" borderId="0" xfId="0"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0" xfId="57" applyNumberFormat="1" applyFont="1" applyFill="1" applyBorder="1" applyAlignment="1">
      <alignment horizontal="center" vertical="center"/>
    </xf>
    <xf numFmtId="0" fontId="6" fillId="0" borderId="0" xfId="57" applyNumberFormat="1" applyFont="1" applyFill="1" applyAlignment="1">
      <alignment horizontal="center" vertical="center"/>
    </xf>
    <xf numFmtId="0" fontId="10" fillId="0" borderId="0" xfId="57" applyNumberFormat="1" applyFont="1" applyFill="1" applyBorder="1" applyAlignment="1">
      <alignment vertical="center"/>
    </xf>
    <xf numFmtId="0" fontId="10" fillId="0" borderId="0" xfId="57" applyNumberFormat="1" applyFont="1" applyFill="1" applyBorder="1" applyAlignment="1">
      <alignment vertical="center" wrapText="1"/>
    </xf>
    <xf numFmtId="0" fontId="10" fillId="0" borderId="0" xfId="57" applyNumberFormat="1" applyFont="1" applyFill="1" applyBorder="1" applyAlignment="1">
      <alignment horizontal="center" vertical="center"/>
    </xf>
    <xf numFmtId="0" fontId="10" fillId="0" borderId="0" xfId="57" applyNumberFormat="1" applyFont="1" applyFill="1" applyBorder="1" applyAlignment="1">
      <alignment horizontal="left" vertical="center" wrapText="1"/>
    </xf>
    <xf numFmtId="0" fontId="6" fillId="0" borderId="0" xfId="57" applyNumberFormat="1" applyFont="1" applyFill="1" applyBorder="1" applyAlignment="1">
      <alignment horizontal="left" vertical="center"/>
    </xf>
    <xf numFmtId="0" fontId="11" fillId="0" borderId="0" xfId="57" applyNumberFormat="1" applyFont="1" applyFill="1" applyBorder="1" applyAlignment="1">
      <alignment horizontal="center" vertical="center"/>
    </xf>
    <xf numFmtId="0" fontId="10" fillId="0" borderId="0" xfId="57" applyNumberFormat="1" applyFont="1" applyFill="1" applyAlignment="1">
      <alignment horizontal="right" vertical="center" wrapText="1"/>
    </xf>
    <xf numFmtId="0" fontId="12" fillId="0" borderId="18" xfId="57" applyNumberFormat="1" applyFont="1" applyFill="1" applyBorder="1" applyAlignment="1">
      <alignment horizontal="center" vertical="center" wrapText="1"/>
    </xf>
    <xf numFmtId="0" fontId="12" fillId="0" borderId="19" xfId="57" applyNumberFormat="1" applyFont="1" applyFill="1" applyBorder="1" applyAlignment="1">
      <alignment horizontal="center" vertical="center" wrapText="1"/>
    </xf>
    <xf numFmtId="0" fontId="12" fillId="0" borderId="11" xfId="57" applyNumberFormat="1" applyFont="1" applyFill="1" applyBorder="1" applyAlignment="1">
      <alignment horizontal="center" vertical="center" wrapText="1"/>
    </xf>
    <xf numFmtId="0" fontId="6" fillId="0" borderId="2" xfId="57" applyNumberFormat="1" applyFont="1" applyFill="1" applyBorder="1" applyAlignment="1">
      <alignment horizontal="center" vertical="center"/>
    </xf>
    <xf numFmtId="0" fontId="6" fillId="0" borderId="18" xfId="57" applyNumberFormat="1" applyFont="1" applyFill="1" applyBorder="1" applyAlignment="1">
      <alignment horizontal="center" vertical="center" wrapText="1"/>
    </xf>
    <xf numFmtId="0" fontId="6" fillId="0" borderId="11" xfId="57" applyNumberFormat="1" applyFont="1" applyFill="1" applyBorder="1" applyAlignment="1">
      <alignment horizontal="center" vertical="center"/>
    </xf>
    <xf numFmtId="0" fontId="0" fillId="2" borderId="2" xfId="59" applyFont="1" applyFill="1" applyBorder="1" applyAlignment="1" applyProtection="1">
      <alignment horizontal="center" vertical="center" wrapText="1"/>
    </xf>
    <xf numFmtId="0" fontId="10" fillId="0" borderId="2" xfId="0" applyFont="1" applyFill="1" applyBorder="1" applyAlignment="1">
      <alignment vertical="center" wrapText="1"/>
    </xf>
    <xf numFmtId="176" fontId="0" fillId="2" borderId="2" xfId="59" applyNumberFormat="1" applyFont="1" applyFill="1" applyBorder="1" applyAlignment="1" applyProtection="1">
      <alignment horizontal="center" vertical="center" wrapText="1"/>
    </xf>
    <xf numFmtId="0" fontId="10" fillId="3" borderId="2" xfId="57" applyNumberFormat="1" applyFont="1" applyFill="1" applyBorder="1" applyAlignment="1">
      <alignment horizontal="center" vertical="center" wrapText="1"/>
    </xf>
    <xf numFmtId="0" fontId="10" fillId="0" borderId="2" xfId="57" applyNumberFormat="1" applyFont="1" applyFill="1" applyBorder="1" applyAlignment="1">
      <alignment vertical="center" wrapText="1"/>
    </xf>
    <xf numFmtId="0" fontId="0" fillId="0" borderId="2" xfId="0" applyFont="1" applyFill="1" applyBorder="1" applyAlignment="1">
      <alignment vertical="center" wrapText="1"/>
    </xf>
    <xf numFmtId="0" fontId="0" fillId="2" borderId="18" xfId="59" applyFont="1" applyFill="1" applyBorder="1" applyAlignment="1" applyProtection="1">
      <alignment horizontal="center" vertical="center" wrapText="1"/>
    </xf>
    <xf numFmtId="176" fontId="0" fillId="2" borderId="11" xfId="59" applyNumberFormat="1" applyFont="1" applyFill="1" applyBorder="1" applyAlignment="1" applyProtection="1">
      <alignment horizontal="center" vertical="center" wrapText="1"/>
    </xf>
    <xf numFmtId="0" fontId="10" fillId="0" borderId="2" xfId="57" applyNumberFormat="1" applyFont="1" applyFill="1" applyBorder="1" applyAlignment="1">
      <alignment vertical="center"/>
    </xf>
    <xf numFmtId="0" fontId="10" fillId="0" borderId="18" xfId="57" applyNumberFormat="1" applyFont="1" applyFill="1" applyBorder="1" applyAlignment="1">
      <alignment horizontal="center" vertical="center" wrapText="1"/>
    </xf>
    <xf numFmtId="0" fontId="10" fillId="0" borderId="2" xfId="57" applyNumberFormat="1" applyFont="1" applyFill="1" applyBorder="1" applyAlignment="1">
      <alignment horizontal="center" vertical="center" wrapText="1"/>
    </xf>
    <xf numFmtId="178" fontId="10" fillId="0" borderId="11" xfId="6" applyNumberFormat="1" applyFont="1" applyFill="1" applyBorder="1" applyAlignment="1">
      <alignment horizontal="right" vertical="center"/>
    </xf>
    <xf numFmtId="0" fontId="10" fillId="0" borderId="2" xfId="57" applyNumberFormat="1" applyFont="1" applyFill="1" applyBorder="1" applyAlignment="1">
      <alignment horizontal="right" vertical="center"/>
    </xf>
    <xf numFmtId="0" fontId="10" fillId="0" borderId="2" xfId="57" applyNumberFormat="1" applyFont="1" applyFill="1" applyBorder="1" applyAlignment="1">
      <alignment horizontal="right" vertical="center" wrapText="1"/>
    </xf>
    <xf numFmtId="0" fontId="6" fillId="0" borderId="1" xfId="57" applyNumberFormat="1" applyFont="1" applyFill="1" applyBorder="1" applyAlignment="1">
      <alignment horizontal="center" vertical="center" wrapText="1"/>
    </xf>
    <xf numFmtId="0" fontId="6" fillId="0" borderId="13" xfId="57" applyNumberFormat="1" applyFont="1" applyFill="1" applyBorder="1" applyAlignment="1">
      <alignment horizontal="center" vertical="center" wrapText="1"/>
    </xf>
    <xf numFmtId="0" fontId="13" fillId="0" borderId="2" xfId="57" applyNumberFormat="1" applyFont="1" applyFill="1" applyBorder="1" applyAlignment="1">
      <alignment horizontal="left" vertical="center" wrapText="1"/>
    </xf>
    <xf numFmtId="0" fontId="10" fillId="0" borderId="2" xfId="57" applyNumberFormat="1" applyFont="1" applyFill="1" applyBorder="1" applyAlignment="1">
      <alignment horizontal="left" vertical="center" wrapText="1"/>
    </xf>
    <xf numFmtId="0" fontId="9" fillId="0" borderId="0" xfId="0" applyFont="1" applyFill="1" applyBorder="1" applyAlignment="1"/>
    <xf numFmtId="0" fontId="14"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vertical="center" wrapText="1"/>
    </xf>
    <xf numFmtId="179" fontId="9" fillId="0" borderId="0" xfId="0" applyNumberFormat="1" applyFont="1" applyFill="1" applyBorder="1" applyAlignment="1">
      <alignment vertical="center" wrapText="1"/>
    </xf>
    <xf numFmtId="179" fontId="9" fillId="0" borderId="0" xfId="0" applyNumberFormat="1" applyFont="1" applyFill="1" applyBorder="1" applyAlignment="1">
      <alignment horizontal="center" vertical="center" wrapText="1"/>
    </xf>
    <xf numFmtId="179" fontId="9" fillId="0" borderId="0" xfId="0" applyNumberFormat="1" applyFont="1" applyFill="1" applyBorder="1" applyAlignment="1">
      <alignment horizontal="center" vertical="center"/>
    </xf>
    <xf numFmtId="179" fontId="14" fillId="0" borderId="0"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79" fontId="16" fillId="0" borderId="0" xfId="0" applyNumberFormat="1" applyFont="1" applyFill="1" applyBorder="1" applyAlignment="1">
      <alignment horizontal="center" vertical="center" wrapText="1"/>
    </xf>
    <xf numFmtId="179" fontId="16"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 xfId="0" applyFont="1" applyFill="1" applyBorder="1" applyAlignment="1">
      <alignment horizontal="center" vertical="center" wrapText="1"/>
    </xf>
    <xf numFmtId="179" fontId="17" fillId="0" borderId="2" xfId="0" applyNumberFormat="1" applyFont="1" applyFill="1" applyBorder="1" applyAlignment="1">
      <alignment horizontal="center" vertical="center" wrapText="1"/>
    </xf>
    <xf numFmtId="179" fontId="18" fillId="0" borderId="2" xfId="0" applyNumberFormat="1" applyFont="1" applyFill="1" applyBorder="1" applyAlignment="1">
      <alignment horizontal="center" vertical="center" wrapText="1"/>
    </xf>
    <xf numFmtId="179" fontId="17" fillId="0" borderId="2" xfId="0"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9" fillId="0" borderId="2" xfId="0" applyFont="1" applyFill="1" applyBorder="1" applyAlignment="1">
      <alignment vertical="center" wrapText="1"/>
    </xf>
    <xf numFmtId="180" fontId="19" fillId="0" borderId="2" xfId="0" applyNumberFormat="1" applyFont="1" applyFill="1" applyBorder="1" applyAlignment="1">
      <alignment vertical="center" wrapText="1"/>
    </xf>
    <xf numFmtId="180"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179" fontId="20"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179" fontId="21" fillId="0" borderId="2" xfId="0" applyNumberFormat="1" applyFont="1" applyFill="1" applyBorder="1" applyAlignment="1">
      <alignment horizontal="center" vertical="center"/>
    </xf>
    <xf numFmtId="180" fontId="9" fillId="0" borderId="2" xfId="0" applyNumberFormat="1" applyFont="1" applyFill="1" applyBorder="1" applyAlignment="1">
      <alignment vertical="center" wrapText="1"/>
    </xf>
    <xf numFmtId="179" fontId="21"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xf>
    <xf numFmtId="0" fontId="17" fillId="0" borderId="18" xfId="0" applyFont="1" applyFill="1" applyBorder="1" applyAlignment="1">
      <alignment vertical="center" wrapText="1"/>
    </xf>
    <xf numFmtId="0" fontId="17" fillId="0" borderId="2" xfId="0" applyFont="1" applyFill="1" applyBorder="1" applyAlignment="1">
      <alignment vertical="center" wrapText="1"/>
    </xf>
    <xf numFmtId="0" fontId="9" fillId="0" borderId="18" xfId="0" applyFont="1" applyFill="1" applyBorder="1" applyAlignment="1">
      <alignment horizontal="left" vertical="center" wrapText="1"/>
    </xf>
    <xf numFmtId="179" fontId="9" fillId="0" borderId="2" xfId="0" applyNumberFormat="1" applyFont="1" applyFill="1" applyBorder="1" applyAlignment="1">
      <alignment horizontal="center" vertical="center" wrapText="1"/>
    </xf>
    <xf numFmtId="0" fontId="22" fillId="0" borderId="2" xfId="0" applyFont="1" applyFill="1" applyBorder="1" applyAlignment="1">
      <alignment vertical="center" wrapText="1"/>
    </xf>
    <xf numFmtId="181" fontId="23" fillId="0" borderId="2" xfId="30" applyNumberFormat="1" applyFont="1" applyFill="1" applyBorder="1" applyAlignment="1">
      <alignment horizontal="left" vertical="center" wrapText="1" shrinkToFit="1"/>
    </xf>
    <xf numFmtId="180" fontId="23" fillId="0" borderId="10" xfId="0" applyNumberFormat="1" applyFont="1" applyFill="1" applyBorder="1" applyAlignment="1">
      <alignment horizontal="left" vertical="center" wrapText="1"/>
    </xf>
    <xf numFmtId="180" fontId="23" fillId="0" borderId="13" xfId="0" applyNumberFormat="1" applyFont="1" applyFill="1" applyBorder="1" applyAlignment="1">
      <alignment horizontal="left" vertical="center" wrapText="1"/>
    </xf>
    <xf numFmtId="180" fontId="9" fillId="0" borderId="10" xfId="0" applyNumberFormat="1" applyFont="1" applyFill="1" applyBorder="1" applyAlignment="1">
      <alignment horizontal="left" vertical="center" wrapText="1"/>
    </xf>
    <xf numFmtId="179" fontId="9" fillId="0" borderId="10"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9" fillId="0" borderId="18" xfId="0" applyFont="1" applyFill="1" applyBorder="1" applyAlignment="1">
      <alignment vertical="center" wrapText="1"/>
    </xf>
    <xf numFmtId="182" fontId="17" fillId="0" borderId="2" xfId="0" applyNumberFormat="1" applyFont="1" applyFill="1" applyBorder="1" applyAlignment="1">
      <alignment horizontal="left" vertical="center" wrapText="1"/>
    </xf>
    <xf numFmtId="0" fontId="9" fillId="0" borderId="11" xfId="0" applyFont="1" applyFill="1" applyBorder="1" applyAlignment="1">
      <alignment vertical="center" wrapText="1"/>
    </xf>
    <xf numFmtId="179" fontId="9" fillId="0" borderId="2" xfId="57" applyNumberFormat="1" applyFont="1" applyFill="1" applyBorder="1" applyAlignment="1" applyProtection="1">
      <alignment horizontal="center" vertical="center" wrapText="1"/>
    </xf>
    <xf numFmtId="0" fontId="9" fillId="0" borderId="0" xfId="0" applyFont="1" applyFill="1" applyBorder="1" applyAlignment="1">
      <alignment horizontal="right" vertical="center" wrapText="1"/>
    </xf>
    <xf numFmtId="179" fontId="24" fillId="0" borderId="0" xfId="0" applyNumberFormat="1" applyFont="1" applyFill="1" applyBorder="1" applyAlignment="1">
      <alignment horizontal="center" vertical="center"/>
    </xf>
    <xf numFmtId="0" fontId="17" fillId="0" borderId="0" xfId="0" applyFont="1" applyFill="1" applyBorder="1" applyAlignment="1">
      <alignment horizontal="right" vertical="center" wrapText="1"/>
    </xf>
    <xf numFmtId="0" fontId="17" fillId="0" borderId="0" xfId="0" applyFont="1" applyFill="1" applyAlignment="1">
      <alignment horizontal="right" vertical="center" wrapText="1"/>
    </xf>
    <xf numFmtId="179" fontId="25" fillId="0" borderId="18" xfId="0" applyNumberFormat="1" applyFont="1" applyFill="1" applyBorder="1" applyAlignment="1">
      <alignment horizontal="center" vertical="center" wrapText="1"/>
    </xf>
    <xf numFmtId="179" fontId="17" fillId="0" borderId="18" xfId="0" applyNumberFormat="1" applyFont="1" applyFill="1" applyBorder="1" applyAlignment="1">
      <alignment horizontal="center" vertical="center"/>
    </xf>
    <xf numFmtId="0" fontId="26" fillId="0" borderId="2" xfId="0" applyFont="1" applyFill="1" applyBorder="1" applyAlignment="1">
      <alignment horizontal="left" vertical="center" wrapText="1"/>
    </xf>
    <xf numFmtId="0" fontId="9" fillId="0" borderId="2" xfId="0" applyFont="1" applyFill="1" applyBorder="1" applyAlignment="1">
      <alignment vertical="center"/>
    </xf>
    <xf numFmtId="179" fontId="27" fillId="0" borderId="18" xfId="0" applyNumberFormat="1" applyFont="1" applyFill="1" applyBorder="1" applyAlignment="1">
      <alignment horizontal="center" vertical="center" wrapText="1"/>
    </xf>
    <xf numFmtId="176" fontId="23" fillId="0" borderId="2" xfId="6" applyNumberFormat="1" applyFont="1" applyFill="1" applyBorder="1" applyAlignment="1">
      <alignment horizontal="left" vertical="center" wrapText="1"/>
    </xf>
    <xf numFmtId="183" fontId="9" fillId="0" borderId="2" xfId="0" applyNumberFormat="1" applyFont="1" applyFill="1" applyBorder="1" applyAlignment="1">
      <alignment horizontal="left" vertical="center" wrapText="1"/>
    </xf>
    <xf numFmtId="179" fontId="9" fillId="0" borderId="18" xfId="0" applyNumberFormat="1" applyFont="1" applyFill="1" applyBorder="1" applyAlignment="1">
      <alignment horizontal="center" vertical="center"/>
    </xf>
    <xf numFmtId="183" fontId="17" fillId="0" borderId="2" xfId="0" applyNumberFormat="1" applyFont="1" applyFill="1" applyBorder="1" applyAlignment="1">
      <alignment horizontal="left" vertical="center" wrapText="1"/>
    </xf>
    <xf numFmtId="0" fontId="17" fillId="0" borderId="2" xfId="0" applyFont="1" applyFill="1" applyBorder="1" applyAlignment="1">
      <alignment vertical="center"/>
    </xf>
    <xf numFmtId="179" fontId="9" fillId="0" borderId="18" xfId="0" applyNumberFormat="1" applyFont="1" applyFill="1" applyBorder="1" applyAlignment="1">
      <alignment horizontal="center" vertical="center" wrapText="1"/>
    </xf>
    <xf numFmtId="179" fontId="9" fillId="0" borderId="18" xfId="57" applyNumberFormat="1" applyFont="1" applyFill="1" applyBorder="1" applyAlignment="1" applyProtection="1">
      <alignment horizontal="center" vertical="center" wrapText="1"/>
    </xf>
    <xf numFmtId="182" fontId="9" fillId="0" borderId="2" xfId="0" applyNumberFormat="1" applyFont="1" applyFill="1" applyBorder="1" applyAlignment="1">
      <alignment vertical="center" wrapText="1"/>
    </xf>
    <xf numFmtId="0" fontId="9" fillId="0" borderId="18" xfId="0" applyNumberFormat="1" applyFont="1" applyFill="1" applyBorder="1" applyAlignment="1">
      <alignment vertical="center" wrapText="1"/>
    </xf>
    <xf numFmtId="0" fontId="9" fillId="0" borderId="11" xfId="0" applyFont="1" applyFill="1" applyBorder="1" applyAlignment="1">
      <alignment horizontal="left" vertical="center" wrapText="1"/>
    </xf>
    <xf numFmtId="0" fontId="9" fillId="0" borderId="11" xfId="0" applyNumberFormat="1" applyFont="1" applyFill="1" applyBorder="1" applyAlignment="1">
      <alignment vertical="center" wrapText="1"/>
    </xf>
    <xf numFmtId="0" fontId="9" fillId="0" borderId="2" xfId="0" applyNumberFormat="1" applyFont="1" applyFill="1" applyBorder="1" applyAlignment="1">
      <alignment vertical="center" wrapText="1"/>
    </xf>
    <xf numFmtId="183" fontId="9" fillId="0" borderId="11" xfId="57" applyNumberFormat="1" applyFont="1" applyFill="1" applyBorder="1" applyAlignment="1" applyProtection="1">
      <alignment vertical="center" wrapText="1"/>
    </xf>
    <xf numFmtId="179" fontId="9" fillId="0" borderId="11" xfId="57" applyNumberFormat="1" applyFont="1" applyFill="1" applyBorder="1" applyAlignment="1" applyProtection="1">
      <alignment horizontal="center" vertical="center" wrapText="1"/>
    </xf>
    <xf numFmtId="179" fontId="9" fillId="0" borderId="11" xfId="0" applyNumberFormat="1" applyFont="1" applyFill="1" applyBorder="1" applyAlignment="1">
      <alignment horizontal="center" vertical="center" wrapText="1"/>
    </xf>
    <xf numFmtId="179" fontId="9" fillId="0" borderId="15" xfId="0" applyNumberFormat="1" applyFont="1" applyFill="1" applyBorder="1" applyAlignment="1">
      <alignment horizontal="center" vertical="center" wrapText="1"/>
    </xf>
    <xf numFmtId="179" fontId="9" fillId="0" borderId="15"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14" fillId="0" borderId="2" xfId="0" applyFont="1" applyFill="1" applyBorder="1" applyAlignment="1">
      <alignment vertical="center"/>
    </xf>
    <xf numFmtId="0" fontId="23" fillId="0" borderId="2" xfId="0" applyFont="1" applyFill="1" applyBorder="1" applyAlignment="1">
      <alignment horizontal="left" vertical="center" wrapText="1"/>
    </xf>
    <xf numFmtId="179" fontId="9" fillId="0" borderId="20" xfId="0" applyNumberFormat="1" applyFont="1" applyFill="1" applyBorder="1" applyAlignment="1" applyProtection="1">
      <alignment horizontal="center" vertical="center" wrapText="1"/>
    </xf>
    <xf numFmtId="179" fontId="9" fillId="0" borderId="18" xfId="0" applyNumberFormat="1" applyFont="1" applyFill="1" applyBorder="1" applyAlignment="1" applyProtection="1">
      <alignment horizontal="center" vertical="center" wrapText="1"/>
    </xf>
    <xf numFmtId="179" fontId="9" fillId="0" borderId="21" xfId="0" applyNumberFormat="1" applyFont="1" applyFill="1" applyBorder="1" applyAlignment="1">
      <alignment horizontal="center" vertical="center"/>
    </xf>
    <xf numFmtId="183" fontId="9" fillId="0" borderId="2" xfId="0" applyNumberFormat="1" applyFont="1" applyFill="1" applyBorder="1" applyAlignment="1">
      <alignment vertical="center" wrapText="1"/>
    </xf>
    <xf numFmtId="179" fontId="9" fillId="0" borderId="2" xfId="6" applyNumberFormat="1" applyFont="1" applyFill="1" applyBorder="1" applyAlignment="1">
      <alignment horizontal="center" vertical="center"/>
    </xf>
    <xf numFmtId="180" fontId="9" fillId="0" borderId="18" xfId="0" applyNumberFormat="1" applyFont="1" applyFill="1" applyBorder="1" applyAlignment="1">
      <alignment vertical="center" wrapText="1"/>
    </xf>
    <xf numFmtId="183" fontId="9" fillId="0" borderId="13" xfId="0" applyNumberFormat="1" applyFont="1" applyFill="1" applyBorder="1" applyAlignment="1">
      <alignment horizontal="left" vertical="center" wrapText="1"/>
    </xf>
    <xf numFmtId="179" fontId="28"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180" fontId="28" fillId="0" borderId="2" xfId="0" applyNumberFormat="1" applyFont="1" applyFill="1" applyBorder="1" applyAlignment="1">
      <alignment vertical="center" wrapText="1"/>
    </xf>
    <xf numFmtId="179" fontId="29"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xf>
    <xf numFmtId="0" fontId="9" fillId="0" borderId="2" xfId="0" applyFont="1" applyFill="1" applyBorder="1" applyAlignment="1">
      <alignment wrapText="1"/>
    </xf>
    <xf numFmtId="0" fontId="9" fillId="0" borderId="2" xfId="0" applyFont="1" applyFill="1" applyBorder="1" applyAlignment="1"/>
    <xf numFmtId="179" fontId="9" fillId="0" borderId="18" xfId="6" applyNumberFormat="1" applyFont="1" applyFill="1" applyBorder="1" applyAlignment="1">
      <alignment horizontal="center" vertical="center"/>
    </xf>
    <xf numFmtId="183" fontId="23" fillId="0" borderId="2" xfId="0" applyNumberFormat="1" applyFont="1" applyFill="1" applyBorder="1" applyAlignment="1">
      <alignment horizontal="left" vertical="center" wrapText="1"/>
    </xf>
    <xf numFmtId="179" fontId="23" fillId="0" borderId="2" xfId="0" applyNumberFormat="1" applyFont="1" applyFill="1" applyBorder="1" applyAlignment="1">
      <alignment horizontal="left" vertical="center" wrapText="1"/>
    </xf>
    <xf numFmtId="0" fontId="14" fillId="0" borderId="0" xfId="0" applyFont="1" applyFill="1" applyBorder="1" applyAlignment="1">
      <alignment vertical="center"/>
    </xf>
    <xf numFmtId="0" fontId="28" fillId="0" borderId="2" xfId="0" applyFont="1" applyFill="1" applyBorder="1" applyAlignment="1">
      <alignment vertical="center" wrapText="1"/>
    </xf>
    <xf numFmtId="49" fontId="23" fillId="0" borderId="2" xfId="0" applyNumberFormat="1" applyFont="1" applyFill="1" applyBorder="1" applyAlignment="1">
      <alignment horizontal="left" vertical="center" wrapText="1"/>
    </xf>
    <xf numFmtId="0" fontId="23" fillId="0" borderId="2" xfId="0" applyFont="1" applyFill="1" applyBorder="1" applyAlignment="1">
      <alignment horizontal="left" wrapText="1"/>
    </xf>
    <xf numFmtId="179" fontId="9" fillId="0" borderId="18" xfId="0" applyNumberFormat="1" applyFont="1" applyFill="1" applyBorder="1" applyAlignment="1">
      <alignment horizontal="center"/>
    </xf>
    <xf numFmtId="184" fontId="9" fillId="0" borderId="2" xfId="0" applyNumberFormat="1" applyFont="1" applyFill="1" applyBorder="1" applyAlignment="1">
      <alignment horizontal="left" vertical="center" wrapText="1"/>
    </xf>
    <xf numFmtId="184" fontId="9" fillId="0" borderId="2"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22" xfId="0" applyFont="1" applyFill="1" applyBorder="1" applyAlignment="1">
      <alignment vertical="center" wrapText="1"/>
    </xf>
    <xf numFmtId="0" fontId="9" fillId="0" borderId="1" xfId="0" applyFont="1" applyFill="1" applyBorder="1" applyAlignment="1">
      <alignment vertical="center" wrapText="1"/>
    </xf>
    <xf numFmtId="179" fontId="9"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xf>
    <xf numFmtId="0" fontId="9" fillId="0" borderId="14" xfId="0" applyFont="1" applyFill="1" applyBorder="1" applyAlignment="1">
      <alignment vertical="center" wrapText="1"/>
    </xf>
    <xf numFmtId="0" fontId="9" fillId="0" borderId="13" xfId="0" applyFont="1" applyFill="1" applyBorder="1" applyAlignment="1">
      <alignment vertical="center" wrapText="1"/>
    </xf>
    <xf numFmtId="179" fontId="9" fillId="0" borderId="13" xfId="0" applyNumberFormat="1" applyFont="1" applyFill="1" applyBorder="1" applyAlignment="1">
      <alignment horizontal="center" vertical="center" wrapText="1"/>
    </xf>
    <xf numFmtId="179" fontId="9" fillId="0" borderId="13" xfId="0" applyNumberFormat="1" applyFont="1" applyFill="1" applyBorder="1" applyAlignment="1">
      <alignment horizontal="center" vertical="center"/>
    </xf>
    <xf numFmtId="0" fontId="9" fillId="0" borderId="2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30" fillId="0" borderId="2" xfId="62" applyFont="1" applyFill="1" applyBorder="1" applyAlignment="1">
      <alignment vertical="center"/>
    </xf>
    <xf numFmtId="183"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xf>
    <xf numFmtId="183" fontId="9" fillId="0" borderId="14" xfId="0" applyNumberFormat="1" applyFont="1" applyFill="1" applyBorder="1" applyAlignment="1">
      <alignment horizontal="left" vertical="center" wrapText="1"/>
    </xf>
    <xf numFmtId="179" fontId="9" fillId="0" borderId="2" xfId="58" applyNumberFormat="1" applyFont="1" applyFill="1" applyBorder="1" applyAlignment="1">
      <alignment horizontal="center" vertical="center" wrapText="1"/>
    </xf>
    <xf numFmtId="184" fontId="23" fillId="0" borderId="2" xfId="0" applyNumberFormat="1" applyFont="1" applyFill="1" applyBorder="1" applyAlignment="1">
      <alignment horizontal="left" vertical="center" wrapText="1"/>
    </xf>
    <xf numFmtId="179" fontId="17" fillId="0" borderId="18" xfId="0" applyNumberFormat="1" applyFont="1" applyFill="1" applyBorder="1" applyAlignment="1">
      <alignment horizontal="center" vertical="center" wrapText="1"/>
    </xf>
    <xf numFmtId="179" fontId="9" fillId="0" borderId="22" xfId="0" applyNumberFormat="1" applyFont="1" applyFill="1" applyBorder="1" applyAlignment="1">
      <alignment horizontal="center" vertical="center"/>
    </xf>
    <xf numFmtId="179" fontId="17" fillId="0" borderId="1" xfId="0" applyNumberFormat="1" applyFont="1" applyFill="1" applyBorder="1" applyAlignment="1">
      <alignment horizontal="center" vertical="center"/>
    </xf>
    <xf numFmtId="0" fontId="9" fillId="0" borderId="1" xfId="0" applyFont="1" applyFill="1" applyBorder="1" applyAlignment="1">
      <alignment vertical="center"/>
    </xf>
    <xf numFmtId="179" fontId="9" fillId="0" borderId="14" xfId="0" applyNumberFormat="1" applyFont="1" applyFill="1" applyBorder="1" applyAlignment="1">
      <alignment horizontal="center" vertical="center" wrapText="1"/>
    </xf>
    <xf numFmtId="179" fontId="9" fillId="0" borderId="14" xfId="0" applyNumberFormat="1" applyFont="1" applyFill="1" applyBorder="1" applyAlignment="1">
      <alignment horizontal="center" vertical="center"/>
    </xf>
    <xf numFmtId="179" fontId="17" fillId="0" borderId="13" xfId="0" applyNumberFormat="1" applyFont="1" applyFill="1" applyBorder="1" applyAlignment="1">
      <alignment horizontal="center" vertical="center"/>
    </xf>
    <xf numFmtId="0" fontId="23" fillId="0" borderId="13" xfId="0" applyFont="1" applyFill="1" applyBorder="1" applyAlignment="1">
      <alignment horizontal="left" vertical="center" wrapText="1"/>
    </xf>
    <xf numFmtId="0" fontId="9" fillId="0" borderId="13" xfId="0" applyFont="1" applyFill="1" applyBorder="1" applyAlignment="1">
      <alignment vertical="center"/>
    </xf>
    <xf numFmtId="183"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3" xfId="0" applyFont="1" applyFill="1" applyBorder="1" applyAlignment="1">
      <alignment horizontal="left" vertical="center"/>
    </xf>
    <xf numFmtId="179" fontId="9" fillId="0" borderId="18" xfId="58" applyNumberFormat="1" applyFont="1" applyFill="1" applyBorder="1" applyAlignment="1">
      <alignment horizontal="center" vertical="center" wrapText="1"/>
    </xf>
    <xf numFmtId="180" fontId="31" fillId="0" borderId="2" xfId="0" applyNumberFormat="1" applyFont="1" applyFill="1" applyBorder="1" applyAlignment="1">
      <alignment horizontal="left" vertical="center" wrapText="1"/>
    </xf>
    <xf numFmtId="179" fontId="31" fillId="0" borderId="2" xfId="0" applyNumberFormat="1" applyFont="1" applyFill="1" applyBorder="1" applyAlignment="1">
      <alignment horizontal="center" vertical="center" wrapText="1"/>
    </xf>
    <xf numFmtId="180" fontId="31" fillId="0" borderId="2" xfId="0" applyNumberFormat="1" applyFont="1" applyFill="1" applyBorder="1" applyAlignment="1">
      <alignment vertical="center" wrapText="1"/>
    </xf>
    <xf numFmtId="183" fontId="9" fillId="0" borderId="2" xfId="0" applyNumberFormat="1" applyFont="1" applyFill="1" applyBorder="1" applyAlignment="1">
      <alignment horizontal="center" vertical="center" wrapText="1"/>
    </xf>
    <xf numFmtId="179" fontId="14" fillId="0" borderId="2" xfId="0" applyNumberFormat="1" applyFont="1" applyFill="1" applyBorder="1" applyAlignment="1">
      <alignment horizontal="center" vertical="center"/>
    </xf>
    <xf numFmtId="0" fontId="2" fillId="0" borderId="0" xfId="0" applyFont="1" applyFill="1" applyBorder="1" applyAlignment="1"/>
    <xf numFmtId="0" fontId="32" fillId="4" borderId="0" xfId="0" applyFont="1" applyFill="1" applyBorder="1" applyAlignment="1">
      <alignment horizontal="left" vertical="center"/>
    </xf>
    <xf numFmtId="0" fontId="33" fillId="4" borderId="0" xfId="0" applyFont="1" applyFill="1" applyAlignment="1">
      <alignment horizontal="center" vertical="center"/>
    </xf>
    <xf numFmtId="0" fontId="34" fillId="4" borderId="23" xfId="0" applyFont="1" applyFill="1" applyBorder="1" applyAlignment="1">
      <alignment horizontal="left" vertical="center"/>
    </xf>
    <xf numFmtId="0" fontId="32" fillId="4" borderId="23" xfId="0" applyFont="1" applyFill="1" applyBorder="1" applyAlignment="1">
      <alignment horizontal="center" vertical="center"/>
    </xf>
    <xf numFmtId="0" fontId="35" fillId="4" borderId="23" xfId="0" applyFont="1" applyFill="1" applyBorder="1" applyAlignment="1">
      <alignment horizontal="right" vertical="center"/>
    </xf>
    <xf numFmtId="0" fontId="36" fillId="2" borderId="17" xfId="0" applyFont="1" applyFill="1" applyBorder="1" applyAlignment="1">
      <alignment horizontal="center" vertical="center"/>
    </xf>
    <xf numFmtId="0" fontId="36" fillId="2" borderId="24" xfId="0" applyFont="1" applyFill="1" applyBorder="1" applyAlignment="1">
      <alignment horizontal="center" vertical="center"/>
    </xf>
    <xf numFmtId="0" fontId="37" fillId="2" borderId="24" xfId="0" applyFont="1" applyFill="1" applyBorder="1" applyAlignment="1">
      <alignment horizontal="center" vertical="center"/>
    </xf>
    <xf numFmtId="0" fontId="38" fillId="0" borderId="17" xfId="0" applyFont="1" applyFill="1" applyBorder="1" applyAlignment="1">
      <alignment horizontal="center" vertical="center" wrapText="1"/>
    </xf>
    <xf numFmtId="0" fontId="18" fillId="3" borderId="2" xfId="57"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6" fillId="2" borderId="17" xfId="0" applyFont="1" applyFill="1" applyBorder="1" applyAlignment="1">
      <alignment horizontal="left" vertical="center"/>
    </xf>
    <xf numFmtId="3" fontId="36" fillId="2" borderId="24" xfId="0" applyNumberFormat="1" applyFont="1" applyFill="1" applyBorder="1" applyAlignment="1">
      <alignment horizontal="center" vertical="center"/>
    </xf>
    <xf numFmtId="4" fontId="36" fillId="2" borderId="24" xfId="0" applyNumberFormat="1" applyFont="1" applyFill="1" applyBorder="1" applyAlignment="1">
      <alignment horizontal="center" vertical="center"/>
    </xf>
    <xf numFmtId="0" fontId="36" fillId="2" borderId="24" xfId="0" applyFont="1" applyFill="1" applyBorder="1" applyAlignment="1">
      <alignment horizontal="left" vertical="center"/>
    </xf>
    <xf numFmtId="0" fontId="38" fillId="2" borderId="24" xfId="0" applyFont="1" applyFill="1" applyBorder="1" applyAlignment="1">
      <alignment horizontal="left" vertical="center"/>
    </xf>
    <xf numFmtId="3" fontId="38" fillId="2" borderId="24" xfId="0" applyNumberFormat="1" applyFont="1" applyFill="1" applyBorder="1" applyAlignment="1">
      <alignment horizontal="right" vertical="center"/>
    </xf>
    <xf numFmtId="0" fontId="38" fillId="2" borderId="17" xfId="0" applyFont="1" applyFill="1" applyBorder="1" applyAlignment="1">
      <alignment horizontal="left" vertical="center"/>
    </xf>
    <xf numFmtId="3" fontId="29" fillId="0" borderId="24" xfId="0" applyNumberFormat="1" applyFont="1" applyFill="1" applyBorder="1" applyAlignment="1">
      <alignment horizontal="right" vertical="center"/>
    </xf>
    <xf numFmtId="4" fontId="38" fillId="2" borderId="24" xfId="0" applyNumberFormat="1" applyFont="1" applyFill="1" applyBorder="1" applyAlignment="1">
      <alignment horizontal="center" vertical="center"/>
    </xf>
    <xf numFmtId="3" fontId="36" fillId="2" borderId="24" xfId="0" applyNumberFormat="1" applyFont="1" applyFill="1" applyBorder="1" applyAlignment="1">
      <alignment horizontal="right" vertical="center"/>
    </xf>
    <xf numFmtId="3" fontId="38" fillId="2" borderId="24" xfId="0" applyNumberFormat="1" applyFont="1" applyFill="1" applyBorder="1" applyAlignment="1">
      <alignment horizontal="left" vertical="center"/>
    </xf>
    <xf numFmtId="4" fontId="38" fillId="2" borderId="24" xfId="0" applyNumberFormat="1" applyFont="1" applyFill="1" applyBorder="1" applyAlignment="1">
      <alignment horizontal="left" vertical="center"/>
    </xf>
    <xf numFmtId="0" fontId="39" fillId="4" borderId="23" xfId="0" applyFont="1" applyFill="1" applyBorder="1" applyAlignment="1">
      <alignment horizontal="center" vertical="center"/>
    </xf>
    <xf numFmtId="3" fontId="38" fillId="2" borderId="24" xfId="0" applyNumberFormat="1" applyFont="1" applyFill="1" applyBorder="1" applyAlignment="1">
      <alignment horizontal="center" vertical="center"/>
    </xf>
    <xf numFmtId="0" fontId="38" fillId="2" borderId="24" xfId="0" applyFont="1" applyFill="1" applyBorder="1" applyAlignment="1">
      <alignment horizontal="right" vertical="center"/>
    </xf>
    <xf numFmtId="0" fontId="38" fillId="2" borderId="17" xfId="0" applyFont="1" applyFill="1" applyBorder="1" applyAlignment="1">
      <alignment horizontal="distributed" vertical="center"/>
    </xf>
    <xf numFmtId="0" fontId="38" fillId="2" borderId="24" xfId="0" applyFont="1" applyFill="1" applyBorder="1" applyAlignment="1">
      <alignment horizontal="distributed" vertical="center"/>
    </xf>
    <xf numFmtId="0" fontId="18" fillId="0" borderId="0" xfId="0" applyFont="1" applyFill="1" applyBorder="1" applyAlignment="1"/>
    <xf numFmtId="0" fontId="40" fillId="0" borderId="0" xfId="0" applyFont="1" applyFill="1" applyBorder="1" applyAlignment="1"/>
    <xf numFmtId="0" fontId="40" fillId="0" borderId="0" xfId="0" applyFont="1" applyFill="1" applyBorder="1" applyAlignment="1">
      <alignment horizontal="right" vertical="center"/>
    </xf>
    <xf numFmtId="0" fontId="41" fillId="0" borderId="0"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3" xfId="0" applyFont="1" applyFill="1" applyBorder="1" applyAlignment="1">
      <alignment horizontal="center" vertical="center" wrapText="1"/>
    </xf>
    <xf numFmtId="0" fontId="40" fillId="0" borderId="13" xfId="0" applyFont="1" applyFill="1" applyBorder="1" applyAlignment="1">
      <alignment horizontal="center" vertical="center" wrapText="1"/>
    </xf>
    <xf numFmtId="176" fontId="18" fillId="2" borderId="13" xfId="0" applyNumberFormat="1" applyFont="1" applyFill="1" applyBorder="1" applyAlignment="1">
      <alignment vertical="center"/>
    </xf>
    <xf numFmtId="0" fontId="18" fillId="2" borderId="2" xfId="0" applyFont="1" applyFill="1" applyBorder="1" applyAlignment="1">
      <alignment vertical="center"/>
    </xf>
    <xf numFmtId="0" fontId="18" fillId="2" borderId="18" xfId="0" applyFont="1" applyFill="1" applyBorder="1" applyAlignment="1">
      <alignment vertical="center"/>
    </xf>
    <xf numFmtId="176" fontId="18" fillId="2" borderId="2" xfId="57" applyNumberFormat="1" applyFont="1" applyFill="1" applyBorder="1" applyAlignment="1" applyProtection="1">
      <alignment vertical="center"/>
    </xf>
    <xf numFmtId="0" fontId="40" fillId="2" borderId="2" xfId="0" applyFont="1" applyFill="1" applyBorder="1" applyAlignment="1">
      <alignment vertical="center"/>
    </xf>
    <xf numFmtId="0" fontId="40" fillId="2" borderId="18" xfId="0" applyFont="1" applyFill="1" applyBorder="1" applyAlignment="1">
      <alignment vertical="center"/>
    </xf>
    <xf numFmtId="176" fontId="40" fillId="2" borderId="2" xfId="57" applyNumberFormat="1" applyFont="1" applyFill="1" applyBorder="1" applyAlignment="1" applyProtection="1">
      <alignment vertical="center"/>
    </xf>
    <xf numFmtId="176" fontId="40" fillId="0" borderId="2" xfId="57" applyNumberFormat="1" applyFont="1" applyFill="1" applyBorder="1" applyAlignment="1" applyProtection="1">
      <alignment vertical="center"/>
    </xf>
    <xf numFmtId="0" fontId="40" fillId="2" borderId="18" xfId="0" applyFont="1" applyFill="1" applyBorder="1" applyAlignment="1">
      <alignment vertical="center" wrapText="1"/>
    </xf>
    <xf numFmtId="0" fontId="18" fillId="2" borderId="22" xfId="0" applyFont="1" applyFill="1" applyBorder="1" applyAlignment="1">
      <alignment horizontal="center" vertical="center"/>
    </xf>
    <xf numFmtId="0" fontId="18" fillId="2" borderId="25" xfId="0" applyFont="1" applyFill="1" applyBorder="1" applyAlignment="1">
      <alignment horizontal="center" vertical="center"/>
    </xf>
    <xf numFmtId="176" fontId="40" fillId="2" borderId="2" xfId="0" applyNumberFormat="1" applyFont="1" applyFill="1" applyBorder="1" applyAlignment="1">
      <alignment vertical="center"/>
    </xf>
    <xf numFmtId="176" fontId="40" fillId="0" borderId="2" xfId="0" applyNumberFormat="1" applyFont="1" applyFill="1" applyBorder="1" applyAlignment="1">
      <alignment vertical="center"/>
    </xf>
    <xf numFmtId="0" fontId="40" fillId="0" borderId="0" xfId="0" applyFont="1" applyFill="1" applyBorder="1" applyAlignment="1">
      <alignment vertical="center"/>
    </xf>
    <xf numFmtId="0" fontId="42" fillId="0" borderId="0" xfId="0" applyFont="1" applyFill="1" applyBorder="1" applyAlignment="1">
      <alignment vertical="center"/>
    </xf>
    <xf numFmtId="0" fontId="18" fillId="0" borderId="0" xfId="0" applyFont="1" applyFill="1" applyBorder="1" applyAlignment="1">
      <alignment vertical="center"/>
    </xf>
    <xf numFmtId="0" fontId="29" fillId="0" borderId="0" xfId="0" applyFont="1" applyFill="1" applyBorder="1" applyAlignment="1">
      <alignment vertical="center"/>
    </xf>
    <xf numFmtId="0" fontId="41" fillId="0" borderId="0" xfId="0" applyFont="1" applyFill="1" applyAlignment="1">
      <alignment horizontal="center" vertical="center"/>
    </xf>
    <xf numFmtId="0" fontId="29" fillId="0" borderId="0" xfId="0" applyFont="1" applyFill="1" applyBorder="1" applyAlignment="1">
      <alignment horizontal="left" vertical="center"/>
    </xf>
    <xf numFmtId="0" fontId="29" fillId="0" borderId="0" xfId="0" applyFont="1" applyFill="1" applyBorder="1" applyAlignment="1">
      <alignment horizontal="right" vertical="center"/>
    </xf>
    <xf numFmtId="0" fontId="18" fillId="5" borderId="2" xfId="0" applyNumberFormat="1" applyFont="1" applyFill="1" applyBorder="1" applyAlignment="1" applyProtection="1">
      <alignment horizontal="center" vertical="center"/>
      <protection locked="0"/>
    </xf>
    <xf numFmtId="0" fontId="18" fillId="0" borderId="2" xfId="0" applyNumberFormat="1" applyFont="1" applyFill="1" applyBorder="1" applyAlignment="1" applyProtection="1">
      <alignment horizontal="center" vertical="center"/>
      <protection locked="0"/>
    </xf>
    <xf numFmtId="0" fontId="40" fillId="5" borderId="26" xfId="0" applyNumberFormat="1"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protection locked="0"/>
    </xf>
    <xf numFmtId="176" fontId="43" fillId="0" borderId="26" xfId="0" applyNumberFormat="1" applyFont="1" applyFill="1" applyBorder="1" applyAlignment="1" applyProtection="1">
      <alignment horizontal="right" vertical="center"/>
      <protection locked="0"/>
    </xf>
    <xf numFmtId="0" fontId="40" fillId="0" borderId="28" xfId="0" applyNumberFormat="1" applyFont="1" applyFill="1" applyBorder="1" applyAlignment="1" applyProtection="1">
      <alignment horizontal="left" vertical="center"/>
      <protection locked="0"/>
    </xf>
    <xf numFmtId="0" fontId="40" fillId="0" borderId="26" xfId="0" applyNumberFormat="1" applyFont="1" applyFill="1" applyBorder="1" applyAlignment="1" applyProtection="1">
      <alignment horizontal="left" vertical="center"/>
      <protection locked="0"/>
    </xf>
    <xf numFmtId="176" fontId="43" fillId="0" borderId="29" xfId="0" applyNumberFormat="1" applyFont="1" applyFill="1" applyBorder="1" applyAlignment="1" applyProtection="1">
      <alignment horizontal="right" vertical="center"/>
      <protection locked="0"/>
    </xf>
    <xf numFmtId="176" fontId="43" fillId="0" borderId="30" xfId="0" applyNumberFormat="1" applyFont="1" applyFill="1" applyBorder="1" applyAlignment="1" applyProtection="1">
      <alignment horizontal="right" vertical="center"/>
      <protection locked="0"/>
    </xf>
    <xf numFmtId="0" fontId="40" fillId="0" borderId="2" xfId="0" applyFont="1" applyFill="1" applyBorder="1" applyAlignment="1">
      <alignment vertical="center"/>
    </xf>
    <xf numFmtId="176" fontId="43" fillId="0" borderId="31" xfId="0" applyNumberFormat="1" applyFont="1" applyFill="1" applyBorder="1" applyAlignment="1" applyProtection="1">
      <alignment horizontal="right" vertical="center"/>
      <protection locked="0"/>
    </xf>
    <xf numFmtId="176" fontId="43" fillId="0" borderId="32" xfId="0" applyNumberFormat="1" applyFont="1" applyFill="1" applyBorder="1" applyAlignment="1" applyProtection="1">
      <alignment horizontal="right" vertical="center"/>
      <protection locked="0"/>
    </xf>
    <xf numFmtId="0" fontId="40" fillId="0" borderId="33" xfId="0" applyNumberFormat="1" applyFont="1" applyFill="1" applyBorder="1" applyAlignment="1" applyProtection="1">
      <alignment horizontal="left" vertical="center"/>
      <protection locked="0"/>
    </xf>
    <xf numFmtId="0" fontId="40" fillId="0" borderId="0" xfId="0" applyNumberFormat="1" applyFont="1" applyFill="1" applyAlignment="1" applyProtection="1">
      <alignment horizontal="left" vertical="center"/>
      <protection locked="0"/>
    </xf>
    <xf numFmtId="0" fontId="40" fillId="5" borderId="29" xfId="0" applyNumberFormat="1" applyFont="1" applyFill="1" applyBorder="1" applyAlignment="1" applyProtection="1">
      <alignment horizontal="left" vertical="center"/>
      <protection locked="0"/>
    </xf>
    <xf numFmtId="0" fontId="40" fillId="0" borderId="2" xfId="0" applyFont="1" applyFill="1" applyBorder="1" applyAlignment="1"/>
    <xf numFmtId="0" fontId="40" fillId="2" borderId="2" xfId="0" applyFont="1" applyFill="1" applyBorder="1" applyAlignment="1">
      <alignment horizontal="left" vertical="center" shrinkToFit="1"/>
    </xf>
    <xf numFmtId="176" fontId="40" fillId="0" borderId="11" xfId="0" applyNumberFormat="1" applyFont="1" applyFill="1" applyBorder="1" applyAlignment="1">
      <alignment vertical="center"/>
    </xf>
    <xf numFmtId="0" fontId="18" fillId="2" borderId="2" xfId="0" applyFont="1" applyFill="1" applyBorder="1" applyAlignment="1">
      <alignment horizontal="center" vertical="center" shrinkToFit="1"/>
    </xf>
    <xf numFmtId="176" fontId="44" fillId="0" borderId="26" xfId="0" applyNumberFormat="1" applyFont="1" applyFill="1" applyBorder="1" applyAlignment="1" applyProtection="1">
      <alignment horizontal="right" vertical="center"/>
      <protection locked="0"/>
    </xf>
    <xf numFmtId="0" fontId="45" fillId="0" borderId="0" xfId="0" applyFont="1" applyFill="1" applyAlignment="1" applyProtection="1">
      <protection locked="0"/>
    </xf>
    <xf numFmtId="0" fontId="42" fillId="5" borderId="0" xfId="0" applyNumberFormat="1" applyFont="1" applyFill="1" applyAlignment="1" applyProtection="1">
      <alignment horizontal="left" vertical="center"/>
      <protection locked="0"/>
    </xf>
    <xf numFmtId="0" fontId="46" fillId="5" borderId="0" xfId="0" applyNumberFormat="1" applyFont="1" applyFill="1" applyAlignment="1" applyProtection="1">
      <alignment horizontal="center" vertical="center"/>
      <protection locked="0"/>
    </xf>
    <xf numFmtId="0" fontId="45" fillId="5" borderId="0" xfId="0" applyNumberFormat="1" applyFont="1" applyFill="1" applyAlignment="1" applyProtection="1">
      <alignment horizontal="left"/>
      <protection locked="0"/>
    </xf>
    <xf numFmtId="10" fontId="29" fillId="5" borderId="0" xfId="0" applyNumberFormat="1" applyFont="1" applyFill="1" applyAlignment="1" applyProtection="1">
      <alignment horizontal="center" vertical="center"/>
      <protection locked="0"/>
    </xf>
    <xf numFmtId="0" fontId="47" fillId="5" borderId="0" xfId="0" applyNumberFormat="1" applyFont="1" applyFill="1" applyAlignment="1" applyProtection="1">
      <alignment horizontal="center" vertical="center" wrapText="1"/>
      <protection locked="0"/>
    </xf>
    <xf numFmtId="0" fontId="48" fillId="5" borderId="29" xfId="0" applyNumberFormat="1" applyFont="1" applyFill="1" applyBorder="1" applyAlignment="1" applyProtection="1">
      <alignment horizontal="center" vertical="center"/>
      <protection locked="0"/>
    </xf>
    <xf numFmtId="0" fontId="48" fillId="5" borderId="29" xfId="0" applyNumberFormat="1" applyFont="1" applyFill="1" applyBorder="1" applyAlignment="1" applyProtection="1">
      <alignment horizontal="center" vertical="center" wrapText="1"/>
      <protection locked="0"/>
    </xf>
    <xf numFmtId="0" fontId="49" fillId="5" borderId="0" xfId="0" applyNumberFormat="1" applyFont="1" applyFill="1" applyAlignment="1" applyProtection="1">
      <alignment horizontal="left" vertical="center"/>
      <protection locked="0"/>
    </xf>
    <xf numFmtId="0" fontId="50" fillId="5" borderId="0" xfId="0" applyNumberFormat="1" applyFont="1" applyFill="1" applyAlignment="1" applyProtection="1">
      <alignment horizontal="left" vertical="center"/>
      <protection locked="0"/>
    </xf>
    <xf numFmtId="0" fontId="44" fillId="5" borderId="26" xfId="0" applyNumberFormat="1" applyFont="1" applyFill="1" applyBorder="1" applyAlignment="1" applyProtection="1">
      <alignment horizontal="left" vertical="center"/>
      <protection locked="0"/>
    </xf>
    <xf numFmtId="185" fontId="29" fillId="6" borderId="26" xfId="0" applyNumberFormat="1" applyFont="1" applyFill="1" applyBorder="1" applyAlignment="1" applyProtection="1">
      <alignment horizontal="right" vertical="center"/>
      <protection locked="0"/>
    </xf>
    <xf numFmtId="0" fontId="51" fillId="5" borderId="0" xfId="0" applyNumberFormat="1" applyFont="1" applyFill="1" applyAlignment="1" applyProtection="1">
      <alignment horizontal="left" vertical="center"/>
      <protection locked="0"/>
    </xf>
    <xf numFmtId="0" fontId="50" fillId="5" borderId="0" xfId="0" applyNumberFormat="1" applyFont="1" applyFill="1" applyAlignment="1" applyProtection="1">
      <alignment horizontal="left" vertical="center" wrapText="1"/>
      <protection locked="0"/>
    </xf>
    <xf numFmtId="0" fontId="50" fillId="5" borderId="26" xfId="0" applyNumberFormat="1" applyFont="1" applyFill="1" applyBorder="1" applyAlignment="1" applyProtection="1">
      <alignment horizontal="left" vertical="center"/>
      <protection locked="0"/>
    </xf>
    <xf numFmtId="0" fontId="29" fillId="5" borderId="26" xfId="0" applyNumberFormat="1" applyFont="1" applyFill="1" applyBorder="1" applyAlignment="1" applyProtection="1">
      <alignment horizontal="left" vertical="center"/>
      <protection locked="0"/>
    </xf>
    <xf numFmtId="185" fontId="29" fillId="5" borderId="26" xfId="0" applyNumberFormat="1" applyFont="1" applyFill="1" applyBorder="1" applyAlignment="1" applyProtection="1">
      <alignment horizontal="right" vertical="center"/>
      <protection locked="0"/>
    </xf>
    <xf numFmtId="0" fontId="52" fillId="5" borderId="26" xfId="0" applyNumberFormat="1" applyFont="1" applyFill="1" applyBorder="1" applyAlignment="1" applyProtection="1">
      <alignment horizontal="left" vertical="center"/>
      <protection locked="0"/>
    </xf>
    <xf numFmtId="0" fontId="29" fillId="5" borderId="26" xfId="0" applyNumberFormat="1" applyFont="1" applyFill="1" applyBorder="1" applyAlignment="1" applyProtection="1">
      <alignment horizontal="left" vertical="center" wrapText="1"/>
      <protection locked="0"/>
    </xf>
    <xf numFmtId="185" fontId="29" fillId="5" borderId="26" xfId="0" applyNumberFormat="1" applyFont="1" applyFill="1" applyBorder="1" applyAlignment="1" applyProtection="1">
      <alignment horizontal="right" vertical="center" wrapText="1"/>
      <protection locked="0"/>
    </xf>
    <xf numFmtId="0" fontId="17" fillId="0" borderId="0" xfId="0" applyNumberFormat="1" applyFont="1" applyFill="1" applyAlignment="1" applyProtection="1">
      <alignment horizontal="left" vertical="center"/>
      <protection locked="0"/>
    </xf>
    <xf numFmtId="0" fontId="50" fillId="5" borderId="0" xfId="0" applyNumberFormat="1" applyFont="1" applyFill="1" applyAlignment="1" applyProtection="1">
      <alignment horizontal="center" vertical="center"/>
      <protection locked="0"/>
    </xf>
    <xf numFmtId="0" fontId="53" fillId="0" borderId="0" xfId="0" applyFont="1" applyFill="1" applyBorder="1" applyAlignment="1">
      <alignment vertical="center"/>
    </xf>
    <xf numFmtId="0" fontId="54" fillId="0" borderId="0" xfId="0" applyFont="1" applyFill="1" applyBorder="1" applyAlignment="1">
      <alignment horizontal="center"/>
    </xf>
    <xf numFmtId="0" fontId="40" fillId="0" borderId="0" xfId="0" applyFont="1" applyFill="1" applyBorder="1" applyAlignment="1">
      <alignment horizontal="center"/>
    </xf>
    <xf numFmtId="0" fontId="18" fillId="0" borderId="18"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vertical="center"/>
    </xf>
    <xf numFmtId="176" fontId="40" fillId="0" borderId="2" xfId="0" applyNumberFormat="1" applyFont="1" applyFill="1" applyBorder="1" applyAlignment="1">
      <alignment vertical="center" wrapText="1"/>
    </xf>
    <xf numFmtId="183" fontId="40" fillId="0" borderId="2" xfId="0" applyNumberFormat="1" applyFont="1" applyFill="1" applyBorder="1" applyAlignment="1">
      <alignment vertical="center" wrapText="1"/>
    </xf>
    <xf numFmtId="1" fontId="29" fillId="0" borderId="2" xfId="0" applyNumberFormat="1" applyFont="1" applyFill="1" applyBorder="1" applyAlignment="1">
      <alignment vertical="center"/>
    </xf>
    <xf numFmtId="176" fontId="40" fillId="0" borderId="34" xfId="6" applyNumberFormat="1" applyFont="1" applyFill="1" applyBorder="1" applyAlignment="1">
      <alignment horizontal="right" vertical="center" shrinkToFit="1"/>
    </xf>
    <xf numFmtId="176" fontId="40" fillId="0" borderId="2" xfId="6" applyNumberFormat="1" applyFont="1" applyBorder="1" applyAlignment="1">
      <alignment vertical="center"/>
    </xf>
    <xf numFmtId="3" fontId="40" fillId="0" borderId="2" xfId="0" applyNumberFormat="1" applyFont="1" applyFill="1" applyBorder="1" applyAlignment="1">
      <alignment vertical="center" wrapText="1"/>
    </xf>
    <xf numFmtId="0" fontId="29" fillId="0" borderId="2" xfId="0" applyFont="1" applyFill="1" applyBorder="1" applyAlignment="1">
      <alignment vertical="center"/>
    </xf>
    <xf numFmtId="176" fontId="40" fillId="0" borderId="10" xfId="6" applyNumberFormat="1" applyFont="1" applyFill="1" applyBorder="1" applyAlignment="1">
      <alignment horizontal="right" vertical="center" shrinkToFit="1"/>
    </xf>
    <xf numFmtId="176" fontId="40" fillId="0" borderId="6" xfId="6" applyNumberFormat="1" applyFont="1" applyFill="1" applyBorder="1" applyAlignment="1">
      <alignment horizontal="right" vertical="center" shrinkToFit="1"/>
    </xf>
    <xf numFmtId="1" fontId="29" fillId="0" borderId="2" xfId="0" applyNumberFormat="1" applyFont="1" applyFill="1" applyBorder="1" applyAlignment="1">
      <alignment horizontal="left" vertical="center"/>
    </xf>
    <xf numFmtId="176" fontId="55" fillId="0" borderId="6" xfId="6" applyNumberFormat="1" applyFont="1" applyFill="1" applyBorder="1" applyAlignment="1">
      <alignment horizontal="right" vertical="center" shrinkToFit="1"/>
    </xf>
    <xf numFmtId="0" fontId="18" fillId="0" borderId="2" xfId="0" applyFont="1" applyFill="1" applyBorder="1" applyAlignment="1">
      <alignment vertical="center" wrapText="1"/>
    </xf>
    <xf numFmtId="0" fontId="40" fillId="0" borderId="2" xfId="0" applyFont="1" applyFill="1" applyBorder="1" applyAlignment="1">
      <alignment vertical="center" wrapText="1"/>
    </xf>
    <xf numFmtId="0" fontId="56" fillId="0" borderId="2" xfId="33" applyFont="1" applyFill="1" applyBorder="1" applyAlignment="1">
      <alignment horizontal="left" vertical="center" wrapText="1" indent="2"/>
    </xf>
    <xf numFmtId="0" fontId="29" fillId="0" borderId="2" xfId="0" applyFont="1" applyFill="1" applyBorder="1" applyAlignment="1" applyProtection="1">
      <alignment vertical="center"/>
      <protection locked="0"/>
    </xf>
    <xf numFmtId="176" fontId="57" fillId="0" borderId="6" xfId="6" applyNumberFormat="1" applyFont="1" applyFill="1" applyBorder="1" applyAlignment="1">
      <alignment horizontal="right" vertical="center" shrinkToFit="1"/>
    </xf>
    <xf numFmtId="0" fontId="40" fillId="0" borderId="2" xfId="0" applyFont="1" applyFill="1" applyBorder="1" applyAlignment="1" applyProtection="1">
      <alignment vertical="center"/>
      <protection locked="0"/>
    </xf>
    <xf numFmtId="176" fontId="58" fillId="0" borderId="2" xfId="6" applyNumberFormat="1" applyFont="1" applyFill="1" applyBorder="1">
      <alignment vertical="center"/>
    </xf>
    <xf numFmtId="176" fontId="40" fillId="0" borderId="2" xfId="15" applyNumberFormat="1" applyFont="1" applyFill="1" applyBorder="1" applyAlignment="1" applyProtection="1">
      <alignment horizontal="right" vertical="center"/>
      <protection locked="0"/>
    </xf>
    <xf numFmtId="1" fontId="40" fillId="0" borderId="2" xfId="0" applyNumberFormat="1" applyFont="1" applyFill="1" applyBorder="1" applyAlignment="1">
      <alignment horizontal="left" vertical="center"/>
    </xf>
    <xf numFmtId="0" fontId="40" fillId="0" borderId="2" xfId="0" applyFont="1" applyFill="1" applyBorder="1" applyAlignment="1">
      <alignment horizontal="left" vertical="center" wrapText="1"/>
    </xf>
    <xf numFmtId="176" fontId="40" fillId="0" borderId="2" xfId="15" applyNumberFormat="1" applyFont="1" applyFill="1" applyBorder="1" applyAlignment="1">
      <alignment horizontal="right" vertical="center"/>
    </xf>
    <xf numFmtId="0" fontId="40" fillId="0" borderId="2" xfId="0" applyFont="1" applyFill="1" applyBorder="1" applyAlignment="1">
      <alignment horizontal="left" vertical="center" wrapText="1" indent="1"/>
    </xf>
    <xf numFmtId="0" fontId="18" fillId="0" borderId="2" xfId="0" applyFont="1" applyFill="1" applyBorder="1" applyAlignment="1" applyProtection="1">
      <alignment horizontal="center" vertical="center" wrapText="1"/>
      <protection locked="0"/>
    </xf>
    <xf numFmtId="0" fontId="40" fillId="0" borderId="2" xfId="0" applyFont="1" applyFill="1" applyBorder="1" applyAlignment="1" applyProtection="1">
      <alignment vertical="center" wrapText="1"/>
      <protection locked="0"/>
    </xf>
    <xf numFmtId="176" fontId="59" fillId="0" borderId="2" xfId="0" applyNumberFormat="1" applyFont="1" applyFill="1" applyBorder="1" applyAlignment="1">
      <alignment vertical="center" wrapText="1"/>
    </xf>
    <xf numFmtId="0" fontId="2" fillId="0" borderId="2" xfId="0" applyFont="1" applyFill="1" applyBorder="1" applyAlignment="1">
      <alignment vertical="center"/>
    </xf>
    <xf numFmtId="3" fontId="40" fillId="0" borderId="2" xfId="24" applyNumberFormat="1" applyFont="1" applyBorder="1" applyAlignment="1">
      <alignment vertical="center"/>
    </xf>
    <xf numFmtId="176" fontId="40" fillId="0" borderId="2" xfId="6" applyNumberFormat="1" applyFont="1" applyFill="1" applyBorder="1" applyAlignment="1">
      <alignment vertical="center"/>
    </xf>
    <xf numFmtId="0" fontId="18" fillId="0" borderId="2" xfId="0" applyFont="1" applyFill="1" applyBorder="1" applyAlignment="1" applyProtection="1">
      <alignment vertical="center"/>
      <protection locked="0"/>
    </xf>
    <xf numFmtId="176" fontId="40" fillId="0" borderId="2" xfId="6" applyNumberFormat="1" applyFont="1" applyFill="1" applyBorder="1" applyAlignment="1">
      <alignment horizontal="right" vertical="center" shrinkToFit="1"/>
    </xf>
    <xf numFmtId="0" fontId="40" fillId="0" borderId="2" xfId="24" applyNumberFormat="1" applyFont="1" applyBorder="1" applyAlignment="1">
      <alignment vertical="center"/>
    </xf>
    <xf numFmtId="0" fontId="18" fillId="0" borderId="2" xfId="0" applyFont="1" applyFill="1" applyBorder="1" applyAlignment="1">
      <alignment horizontal="left" vertical="center"/>
    </xf>
    <xf numFmtId="176" fontId="40" fillId="0" borderId="2" xfId="24" applyNumberFormat="1" applyFont="1" applyBorder="1" applyAlignment="1">
      <alignment vertical="center"/>
    </xf>
    <xf numFmtId="0" fontId="60" fillId="0" borderId="2" xfId="0" applyFont="1" applyFill="1" applyBorder="1" applyAlignment="1" applyProtection="1">
      <alignment vertical="center"/>
      <protection locked="0"/>
    </xf>
    <xf numFmtId="3" fontId="40" fillId="2" borderId="2" xfId="24" applyNumberFormat="1" applyFont="1" applyFill="1" applyBorder="1" applyAlignment="1">
      <alignment vertical="center"/>
    </xf>
    <xf numFmtId="176" fontId="40" fillId="0" borderId="0" xfId="0" applyNumberFormat="1" applyFont="1" applyFill="1" applyBorder="1" applyAlignment="1"/>
    <xf numFmtId="0" fontId="61" fillId="0" borderId="0" xfId="0" applyFont="1" applyFill="1" applyBorder="1" applyAlignment="1">
      <alignment horizontal="center"/>
    </xf>
    <xf numFmtId="176" fontId="29" fillId="0" borderId="0" xfId="0" applyNumberFormat="1" applyFont="1" applyFill="1" applyBorder="1" applyAlignment="1">
      <alignment horizontal="right" vertical="center" wrapText="1"/>
    </xf>
    <xf numFmtId="0" fontId="18" fillId="0" borderId="0" xfId="0" applyFont="1" applyFill="1" applyBorder="1" applyAlignment="1">
      <alignment horizontal="center"/>
    </xf>
    <xf numFmtId="0" fontId="18" fillId="0" borderId="0" xfId="0" applyFont="1" applyFill="1" applyBorder="1" applyAlignment="1">
      <alignment horizontal="center" vertical="center" wrapText="1"/>
    </xf>
    <xf numFmtId="186" fontId="29" fillId="0" borderId="0" xfId="0" applyNumberFormat="1" applyFont="1" applyFill="1" applyBorder="1" applyAlignment="1"/>
    <xf numFmtId="176" fontId="40" fillId="2" borderId="2" xfId="0" applyNumberFormat="1" applyFont="1" applyFill="1" applyBorder="1" applyAlignment="1">
      <alignment vertical="center" wrapText="1"/>
    </xf>
    <xf numFmtId="183" fontId="40" fillId="0" borderId="0" xfId="0" applyNumberFormat="1" applyFont="1" applyFill="1" applyBorder="1" applyAlignment="1">
      <alignment vertical="center" wrapText="1"/>
    </xf>
    <xf numFmtId="0" fontId="53"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62" fillId="0" borderId="0" xfId="0" applyFont="1" applyFill="1" applyBorder="1" applyAlignment="1">
      <alignment vertical="center"/>
    </xf>
    <xf numFmtId="0" fontId="1" fillId="0" borderId="0" xfId="0" applyFont="1" applyFill="1" applyBorder="1" applyAlignment="1">
      <alignment horizontal="left" vertical="center"/>
    </xf>
    <xf numFmtId="0" fontId="63" fillId="0" borderId="0" xfId="0" applyFont="1" applyFill="1" applyBorder="1" applyAlignment="1">
      <alignmen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千位分隔" xfId="6" builtinId="3"/>
    <cellStyle name="常规_表3" xfId="7"/>
    <cellStyle name="40% - 强调文字颜色 3" xfId="8" builtinId="39"/>
    <cellStyle name="差" xfId="9" builtinId="27"/>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常规_Sheet4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千位分隔_附件2" xfId="24"/>
    <cellStyle name="60% - 强调文字颜色 1" xfId="25" builtinId="32"/>
    <cellStyle name="标题 3" xfId="26" builtinId="18"/>
    <cellStyle name="60% - 强调文字颜色 4" xfId="27" builtinId="44"/>
    <cellStyle name="输出" xfId="28" builtinId="21"/>
    <cellStyle name="计算" xfId="29" builtinId="22"/>
    <cellStyle name="常规 31" xfId="30"/>
    <cellStyle name="检查单元格" xfId="31" builtinId="23"/>
    <cellStyle name="强调文字颜色 2" xfId="32" builtinId="33"/>
    <cellStyle name="40% - Accent5 4 2" xfId="33"/>
    <cellStyle name="20% - 强调文字颜色 6" xfId="34" builtinId="50"/>
    <cellStyle name="链接单元格" xfId="35" builtinId="24"/>
    <cellStyle name="汇总" xfId="36" builtinId="25"/>
    <cellStyle name="e鯪9Y_x005f_x005f_x005f_x000b_ 2 6 2" xfId="37"/>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千位分隔 2" xfId="56"/>
    <cellStyle name="常规 2" xfId="57"/>
    <cellStyle name="常规_县财政" xfId="58"/>
    <cellStyle name="常规 3" xfId="59"/>
    <cellStyle name="常规_表2_2" xfId="60"/>
    <cellStyle name="常规_表22" xfId="61"/>
    <cellStyle name="常规 7" xfId="62"/>
    <cellStyle name="差_县市旗测算-新科目（20080627）" xfId="63"/>
    <cellStyle name="常规_专项安排明细表（12.25修改）" xfId="64"/>
    <cellStyle name="常规_ （1.13）2020年一般公共预算支出表"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27.xml"/><Relationship Id="rId37" Type="http://schemas.openxmlformats.org/officeDocument/2006/relationships/externalLink" Target="externalLinks/externalLink26.xml"/><Relationship Id="rId36" Type="http://schemas.openxmlformats.org/officeDocument/2006/relationships/externalLink" Target="externalLinks/externalLink25.xml"/><Relationship Id="rId35" Type="http://schemas.openxmlformats.org/officeDocument/2006/relationships/externalLink" Target="externalLinks/externalLink24.xml"/><Relationship Id="rId34" Type="http://schemas.openxmlformats.org/officeDocument/2006/relationships/externalLink" Target="externalLinks/externalLink23.xml"/><Relationship Id="rId33" Type="http://schemas.openxmlformats.org/officeDocument/2006/relationships/externalLink" Target="externalLinks/externalLink22.xml"/><Relationship Id="rId32" Type="http://schemas.openxmlformats.org/officeDocument/2006/relationships/externalLink" Target="externalLinks/externalLink21.xml"/><Relationship Id="rId31" Type="http://schemas.openxmlformats.org/officeDocument/2006/relationships/externalLink" Target="externalLinks/externalLink20.xml"/><Relationship Id="rId30" Type="http://schemas.openxmlformats.org/officeDocument/2006/relationships/externalLink" Target="externalLinks/externalLink19.xml"/><Relationship Id="rId3" Type="http://schemas.openxmlformats.org/officeDocument/2006/relationships/worksheet" Target="worksheets/sheet3.xml"/><Relationship Id="rId29" Type="http://schemas.openxmlformats.org/officeDocument/2006/relationships/externalLink" Target="externalLinks/externalLink18.xml"/><Relationship Id="rId28" Type="http://schemas.openxmlformats.org/officeDocument/2006/relationships/externalLink" Target="externalLinks/externalLink17.xml"/><Relationship Id="rId27" Type="http://schemas.openxmlformats.org/officeDocument/2006/relationships/externalLink" Target="externalLinks/externalLink16.xml"/><Relationship Id="rId26" Type="http://schemas.openxmlformats.org/officeDocument/2006/relationships/externalLink" Target="externalLinks/externalLink15.xml"/><Relationship Id="rId25" Type="http://schemas.openxmlformats.org/officeDocument/2006/relationships/externalLink" Target="externalLinks/externalLink14.xml"/><Relationship Id="rId24" Type="http://schemas.openxmlformats.org/officeDocument/2006/relationships/externalLink" Target="externalLinks/externalLink13.xml"/><Relationship Id="rId23" Type="http://schemas.openxmlformats.org/officeDocument/2006/relationships/externalLink" Target="externalLinks/externalLink12.xml"/><Relationship Id="rId22" Type="http://schemas.openxmlformats.org/officeDocument/2006/relationships/externalLink" Target="externalLinks/externalLink11.xml"/><Relationship Id="rId21" Type="http://schemas.openxmlformats.org/officeDocument/2006/relationships/externalLink" Target="externalLinks/externalLink10.xml"/><Relationship Id="rId20" Type="http://schemas.openxmlformats.org/officeDocument/2006/relationships/externalLink" Target="externalLinks/externalLink9.xml"/><Relationship Id="rId2" Type="http://schemas.openxmlformats.org/officeDocument/2006/relationships/worksheet" Target="worksheets/sheet2.xml"/><Relationship Id="rId19" Type="http://schemas.openxmlformats.org/officeDocument/2006/relationships/externalLink" Target="externalLinks/externalLink8.xml"/><Relationship Id="rId18" Type="http://schemas.openxmlformats.org/officeDocument/2006/relationships/externalLink" Target="externalLinks/externalLink7.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066;&#21439;&#32452;&#24037;&#20316;\&#36130;&#25919;&#20307;&#21046;\&#21439;&#32423;&#22522;&#26412;&#36130;&#21147;&#20445;&#38556;&#26426;&#21046;\20190527-&#36130;&#25919;&#37096;&#24102;&#22238;&#36164;&#26009;\20190515-&#36130;&#25919;&#37096;\&#21439;&#32423;&#22522;&#26412;&#36130;&#21147;&#20445;&#38556;&#26426;&#21046;\2019&#24180;&#21439;&#20445;&#27979;&#31639;&#34920;\0927&#21457;&#24191;&#19996;&#21494;\&#31532;&#20108;&#38454;&#27573;&#65288;&#32467;&#26524;&#24615;&#22791;&#20221;&#65289;&#65306;2019&#24180;&#21439;&#32423;&#22522;&#26412;&#36130;&#21147;&#20445;&#38556;&#36716;&#31227;&#25903;&#20184;&#27979;&#31639;0623M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0445;&#39044;&#31639;&#32534;&#21046;&#23457;&#26680;\&#65281;&#65281;2019&#24180;&#30465;&#23450;&#8220;&#19977;&#20445;&#8221;&#38656;&#27714;&#24773;&#20917;&#34920;&#65288;&#32844;&#19994;&#24180;&#37329;&#19981;&#35745;&#20837;&#30465;&#2663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F8FEC\&#38468;&#34920;2&#65306;2015&#24180;&#39033;&#30446;&#24211;&#20998;&#31867;&#27719;&#24635;%20-%20&#27719;&#24635;&#21508;&#22788;&#23460;&#65288;&#33635;&#38196;&#25552;&#20379;1.11&#65289;"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96.245.132\Documents%20and%20Settings\Administrator\Application%20Data\Microsoft\Excel\&#19977;&#26041;&#23545;&#36134;&#21333;%20(version%201).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28.13.131\&#22320;&#26041;&#22788;&#20027;&#26426;\BY\YS3\97&#20915;&#31639;&#21306;&#21439;&#26368;&#21518;&#27719;&#246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96.245.132\&#39044;&#31639;&#22788;\&#39044;&#31639;&#22788;\&#37096;&#38376;&#39044;&#31639;&#32452;\01&#39044;&#31639;&#36164;&#26009;\2015\2015&#24180;2&#26376;9&#26085;&#21313;&#20108;&#23626;&#19977;&#27425;&#30465;&#20154;&#20195;&#20250;\&#19978;&#20154;&#22823;&#20250;&#65288;&#26368;&#32456;&#29256;,&#20844;&#24320;&#29256;&#65289;\&#35828;&#26126;\&#38468;&#34920;2&#65306;2015&#24180;&#39033;&#30446;&#24211;&#20998;&#31867;&#27719;&#24635;%20-%20&#27719;&#24635;&#21508;&#22788;&#23460;&#65288;&#33635;&#38196;&#25552;&#20379;1.11&#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28.13.131\&#22320;&#26041;&#22788;&#20027;&#26426;\&#36130;&#25919;&#20379;&#20859;&#20154;&#21592;&#20449;&#24687;&#34920;\&#25945;&#32946;\&#27896;&#27700;&#22235;&#20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02-1分配因素"/>
      <sheetName val="J02-1三保补助"/>
      <sheetName val="一、结果表"/>
      <sheetName val="J01-发文表"/>
      <sheetName val="J02-3改善均衡度奖励"/>
      <sheetName val="J03阶段性财力补助"/>
      <sheetName val="二、过渡表"/>
      <sheetName val="Sheet1"/>
      <sheetName val="G013+1补助"/>
      <sheetName val="J02-2减税补助"/>
      <sheetName val="深度贫困县补助"/>
      <sheetName val="G01-1三保付息"/>
      <sheetName val="G03-1均衡度奖励"/>
      <sheetName val="省级财力下沉奖励"/>
      <sheetName val="G04困难系数"/>
      <sheetName val="三、测算表"/>
      <sheetName val="C01-1工资运转"/>
      <sheetName val="C01-2民生"/>
      <sheetName val="C02三保财力"/>
      <sheetName val="C03-2均衡度测算"/>
      <sheetName val="四、基础数据"/>
      <sheetName val="J01编码表"/>
      <sheetName val="J02-1标准"/>
      <sheetName val="J02-2分省基础数据"/>
      <sheetName val="J02-3分县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一部分 基础数据"/>
      <sheetName val="A01 人口"/>
      <sheetName val="A02 国标保工资保运转需求"/>
      <sheetName val="A03 国标保基本民生需求"/>
      <sheetName val="第二部分 范围和标准"/>
      <sheetName val="B01 保工资保运转"/>
      <sheetName val="B02 保基本民生"/>
      <sheetName val="第三部分 测算结果"/>
      <sheetName val="C01 保工资保运转需求（规范津补贴按实际计算，省标） "/>
      <sheetName val="C02 保基本民生需求（省标）"/>
      <sheetName val="C03 财力水平"/>
      <sheetName val="C04  财力保障水平（省标，津补贴按实际计算）"/>
      <sheetName val="C04  财力保障水平（省标，津补贴按3万计算）"/>
      <sheetName val="第四部分 其他"/>
      <sheetName val="D01 保工资保运转（国标）"/>
      <sheetName val="D02 保基本民生需求（国标）"/>
      <sheetName val="D03 财力保障水平（国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投入"/>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公路里程"/>
      <sheetName val="投入"/>
      <sheetName val="市县名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差异系数"/>
      <sheetName val="data"/>
      <sheetName val="投入"/>
      <sheetName val="市县名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9"/>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L24"/>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有效性列表"/>
      <sheetName val="区划对应表"/>
      <sheetName val="中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PKx"/>
      <sheetName val="区划对应表"/>
      <sheetName val="人民银行"/>
      <sheetName val="中央"/>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经费权重"/>
      <sheetName val="人民银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分县数据"/>
      <sheetName val="1-4余额表"/>
      <sheetName val="P1012001"/>
      <sheetName val="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Sheet1"/>
      <sheetName val="公路里程"/>
      <sheetName val="1-4余额表"/>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参数表"/>
      <sheetName val="差异系数"/>
      <sheetName val="data"/>
      <sheetName val="公路里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L24"/>
      <sheetName val="08村级"/>
      <sheetName val="C01-1"/>
      <sheetName val="2009"/>
      <sheetName val="差异系数"/>
      <sheetName val="data"/>
      <sheetName val="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2007"/>
      <sheetName val="1-1余额表"/>
      <sheetName val="2-11担保分级表"/>
      <sheetName val="2-7一般分级表"/>
      <sheetName val="2-1余额分级表"/>
      <sheetName val="2-5直接分级表"/>
      <sheetName val="2-9专项分级表"/>
      <sheetName val="L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市县名单"/>
      <sheetName val="区划对应表"/>
      <sheetName val="有效性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区划对应表"/>
      <sheetName val="经费权重"/>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四月份月报"/>
      <sheetName val="分县数据"/>
      <sheetName val="经费权重"/>
      <sheetName val="市县名单"/>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基础编码"/>
      <sheetName val="Sheet1"/>
      <sheetName val="分县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参数表"/>
      <sheetName val="Sheet1"/>
      <sheetName val="_x005f_x0000__x005f_x0000__x005f_x0000__x005f_x0000__x0"/>
      <sheetName val="1-1余额表"/>
      <sheetName val="2-11担保分级表"/>
      <sheetName val="2-7一般分级表"/>
      <sheetName val="2-1余额分级表"/>
      <sheetName val="2-5直接分级表"/>
      <sheetName val="2-9专项分级表"/>
      <sheetName val="_x005f_x0000__x005f_x0000__x005f_x0000__x005f_x0000__x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1-4余额表"/>
      <sheetName val="C01-1"/>
      <sheetName val="参数表"/>
      <sheetName val="区划对应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1-1余额表"/>
      <sheetName val="2-11担保分级表"/>
      <sheetName val="2-7一般分级表"/>
      <sheetName val="2-1余额分级表"/>
      <sheetName val="2-5直接分级表"/>
      <sheetName val="2-9专项分级表"/>
      <sheetName val="2007"/>
      <sheetName val="C01-1"/>
      <sheetName val="基础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市县名单"/>
      <sheetName val="6部门8项"/>
      <sheetName val="7部门9项新"/>
      <sheetName val="区划对应表"/>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基础数据"/>
      <sheetName val="总表"/>
      <sheetName val="2007"/>
      <sheetName val="1-1余额表"/>
      <sheetName val="2-11担保分级表"/>
      <sheetName val="2-7一般分级表"/>
      <sheetName val="2-1余额分级表"/>
      <sheetName val="2-5直接分级表"/>
      <sheetName val="2-9专项分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区划对应表"/>
      <sheetName val="总表"/>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 val="基础数据"/>
      <sheetName val="区划对应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基础数据"/>
      <sheetName val="1-4余额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B25" sqref="B25"/>
    </sheetView>
  </sheetViews>
  <sheetFormatPr defaultColWidth="9" defaultRowHeight="13.5" outlineLevelCol="1"/>
  <cols>
    <col min="1" max="1" width="9" style="1"/>
    <col min="2" max="2" width="94.25" style="1" customWidth="1"/>
    <col min="3" max="16384" width="9" style="1"/>
  </cols>
  <sheetData>
    <row r="1" spans="1:1">
      <c r="A1" s="1" t="s">
        <v>0</v>
      </c>
    </row>
    <row r="5" ht="48.95" customHeight="1"/>
    <row r="10" ht="32.1" customHeight="1" spans="2:2">
      <c r="B10" s="398" t="s">
        <v>1</v>
      </c>
    </row>
  </sheetData>
  <printOptions horizontalCentered="1"/>
  <pageMargins left="0.699305555555556" right="0.699305555555556" top="1.3" bottom="0.75" header="0.3" footer="0.3"/>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4"/>
  <sheetViews>
    <sheetView tabSelected="1" workbookViewId="0">
      <selection activeCell="B24" sqref="B24"/>
    </sheetView>
  </sheetViews>
  <sheetFormatPr defaultColWidth="9" defaultRowHeight="13.5" outlineLevelCol="1"/>
  <cols>
    <col min="1" max="1" width="6.875" style="1" customWidth="1"/>
    <col min="2" max="2" width="122.625" style="1" customWidth="1"/>
    <col min="3" max="16384" width="9" style="1"/>
  </cols>
  <sheetData>
    <row r="2" ht="36" customHeight="1" spans="1:2">
      <c r="A2" s="394" t="s">
        <v>2</v>
      </c>
      <c r="B2" s="394"/>
    </row>
    <row r="3" ht="30" customHeight="1" spans="1:2">
      <c r="A3" s="395" t="s">
        <v>3</v>
      </c>
      <c r="B3" s="395"/>
    </row>
    <row r="4" ht="30" customHeight="1" spans="1:2">
      <c r="A4" s="396" t="s">
        <v>4</v>
      </c>
      <c r="B4" s="396" t="s">
        <v>5</v>
      </c>
    </row>
    <row r="5" ht="30" customHeight="1" spans="1:2">
      <c r="A5" s="396" t="s">
        <v>6</v>
      </c>
      <c r="B5" s="396" t="s">
        <v>7</v>
      </c>
    </row>
    <row r="6" ht="30" customHeight="1" spans="1:2">
      <c r="A6" s="396" t="s">
        <v>8</v>
      </c>
      <c r="B6" s="396" t="s">
        <v>9</v>
      </c>
    </row>
    <row r="7" ht="30" customHeight="1" spans="1:2">
      <c r="A7" s="396" t="s">
        <v>10</v>
      </c>
      <c r="B7" s="396" t="s">
        <v>11</v>
      </c>
    </row>
    <row r="8" ht="30" customHeight="1" spans="1:2">
      <c r="A8" s="397" t="s">
        <v>12</v>
      </c>
      <c r="B8" s="397"/>
    </row>
    <row r="9" ht="30" customHeight="1" spans="1:2">
      <c r="A9" s="396" t="s">
        <v>13</v>
      </c>
      <c r="B9" s="396" t="s">
        <v>14</v>
      </c>
    </row>
    <row r="10" ht="18.75" spans="1:1">
      <c r="A10" s="2" t="s">
        <v>15</v>
      </c>
    </row>
    <row r="11" ht="21" customHeight="1" spans="1:2">
      <c r="A11" s="396" t="s">
        <v>16</v>
      </c>
      <c r="B11" s="396" t="s">
        <v>17</v>
      </c>
    </row>
    <row r="12" ht="29" customHeight="1" spans="1:2">
      <c r="A12" s="396" t="s">
        <v>18</v>
      </c>
      <c r="B12" s="396" t="s">
        <v>19</v>
      </c>
    </row>
    <row r="13" ht="26" customHeight="1" spans="1:2">
      <c r="A13" s="396" t="s">
        <v>20</v>
      </c>
      <c r="B13" s="396" t="s">
        <v>21</v>
      </c>
    </row>
    <row r="14" ht="26" customHeight="1" spans="1:2">
      <c r="A14" s="396" t="s">
        <v>22</v>
      </c>
      <c r="B14" s="396" t="s">
        <v>23</v>
      </c>
    </row>
  </sheetData>
  <mergeCells count="3">
    <mergeCell ref="A2:B2"/>
    <mergeCell ref="A3:B3"/>
    <mergeCell ref="A8:B8"/>
  </mergeCells>
  <printOptions horizontalCentered="1"/>
  <pageMargins left="1.18055555555556" right="0.2" top="0.357638888888889" bottom="0.55" header="0" footer="0.0979166666666667"/>
  <pageSetup paperSize="9" scale="9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55"/>
  <sheetViews>
    <sheetView zoomScale="84" zoomScaleNormal="84" workbookViewId="0">
      <pane xSplit="1" ySplit="6" topLeftCell="B35" activePane="bottomRight" state="frozen"/>
      <selection/>
      <selection pane="topRight"/>
      <selection pane="bottomLeft"/>
      <selection pane="bottomRight" activeCell="A53" sqref="A53"/>
    </sheetView>
  </sheetViews>
  <sheetFormatPr defaultColWidth="9" defaultRowHeight="14.25"/>
  <cols>
    <col min="1" max="1" width="35.7083333333333" style="273" customWidth="1"/>
    <col min="2" max="2" width="10.375" style="273" customWidth="1"/>
    <col min="3" max="3" width="11.625" style="273" customWidth="1"/>
    <col min="4" max="4" width="11" style="273" customWidth="1"/>
    <col min="5" max="6" width="11.875" style="273" customWidth="1"/>
    <col min="7" max="7" width="31.5" style="273" customWidth="1"/>
    <col min="8" max="8" width="10.125" style="273" customWidth="1"/>
    <col min="9" max="10" width="13.75" style="273" customWidth="1"/>
    <col min="11" max="11" width="12" style="273" customWidth="1"/>
    <col min="12" max="12" width="11.875" style="273" customWidth="1"/>
    <col min="13" max="13" width="8" style="273" customWidth="1"/>
    <col min="14" max="16384" width="9" style="273"/>
  </cols>
  <sheetData>
    <row r="1" ht="27" customHeight="1" spans="1:1">
      <c r="A1" s="343" t="s">
        <v>4</v>
      </c>
    </row>
    <row r="2" ht="21" customHeight="1" spans="1:13">
      <c r="A2" s="344" t="s">
        <v>24</v>
      </c>
      <c r="B2" s="344"/>
      <c r="C2" s="344"/>
      <c r="D2" s="344"/>
      <c r="E2" s="344"/>
      <c r="F2" s="344"/>
      <c r="G2" s="344"/>
      <c r="H2" s="344"/>
      <c r="I2" s="344"/>
      <c r="J2" s="344"/>
      <c r="K2" s="344"/>
      <c r="L2" s="344"/>
      <c r="M2" s="387"/>
    </row>
    <row r="3" ht="9.95" customHeight="1" spans="1:13">
      <c r="A3" s="345"/>
      <c r="B3" s="345"/>
      <c r="C3" s="345"/>
      <c r="D3" s="345"/>
      <c r="E3" s="345"/>
      <c r="F3" s="345"/>
      <c r="G3" s="345"/>
      <c r="H3" s="345"/>
      <c r="I3" s="345"/>
      <c r="J3" s="345"/>
      <c r="K3" s="345"/>
      <c r="L3" s="345"/>
      <c r="M3" s="345"/>
    </row>
    <row r="4" ht="19" customHeight="1" spans="1:13">
      <c r="A4" s="272"/>
      <c r="K4" s="388" t="s">
        <v>25</v>
      </c>
      <c r="L4" s="388"/>
      <c r="M4" s="345"/>
    </row>
    <row r="5" ht="24.95" customHeight="1" spans="1:13">
      <c r="A5" s="346" t="s">
        <v>26</v>
      </c>
      <c r="B5" s="347"/>
      <c r="C5" s="347"/>
      <c r="D5" s="347"/>
      <c r="E5" s="347"/>
      <c r="F5" s="347"/>
      <c r="G5" s="348" t="s">
        <v>27</v>
      </c>
      <c r="H5" s="348"/>
      <c r="I5" s="348"/>
      <c r="J5" s="348"/>
      <c r="K5" s="348"/>
      <c r="L5" s="348"/>
      <c r="M5" s="389"/>
    </row>
    <row r="6" ht="78" customHeight="1" spans="1:13">
      <c r="A6" s="253" t="s">
        <v>28</v>
      </c>
      <c r="B6" s="253" t="s">
        <v>29</v>
      </c>
      <c r="C6" s="253" t="s">
        <v>30</v>
      </c>
      <c r="D6" s="253" t="s">
        <v>31</v>
      </c>
      <c r="E6" s="253" t="s">
        <v>32</v>
      </c>
      <c r="F6" s="253" t="s">
        <v>33</v>
      </c>
      <c r="G6" s="279" t="s">
        <v>28</v>
      </c>
      <c r="H6" s="253" t="s">
        <v>29</v>
      </c>
      <c r="I6" s="253" t="s">
        <v>30</v>
      </c>
      <c r="J6" s="253" t="s">
        <v>31</v>
      </c>
      <c r="K6" s="253" t="s">
        <v>32</v>
      </c>
      <c r="L6" s="253" t="s">
        <v>33</v>
      </c>
      <c r="M6" s="390"/>
    </row>
    <row r="7" ht="24.95" customHeight="1" spans="1:13">
      <c r="A7" s="349" t="s">
        <v>34</v>
      </c>
      <c r="B7" s="350">
        <f>SUM(B8:B22)</f>
        <v>43050</v>
      </c>
      <c r="C7" s="350">
        <f>SUM(C8:C22)</f>
        <v>1725</v>
      </c>
      <c r="D7" s="350">
        <f>SUM(D8:D22)</f>
        <v>-11775</v>
      </c>
      <c r="E7" s="350">
        <f t="shared" ref="E7:E22" si="0">SUM(B7:D7)</f>
        <v>33000</v>
      </c>
      <c r="F7" s="351">
        <f t="shared" ref="F7:F31" si="1">E7/B7*100-100</f>
        <v>-23.3449477351916</v>
      </c>
      <c r="G7" s="352" t="s">
        <v>35</v>
      </c>
      <c r="H7" s="353">
        <v>36196</v>
      </c>
      <c r="I7" s="350">
        <v>638</v>
      </c>
      <c r="J7" s="350">
        <v>-11605</v>
      </c>
      <c r="K7" s="350">
        <f t="shared" ref="K7:K31" si="2">H7+I7+J7</f>
        <v>25229</v>
      </c>
      <c r="L7" s="351">
        <f t="shared" ref="L7:L18" si="3">K7/H7*100-100</f>
        <v>-30.298928058349</v>
      </c>
      <c r="M7" s="391"/>
    </row>
    <row r="8" ht="24.95" customHeight="1" spans="1:13">
      <c r="A8" s="310" t="s">
        <v>36</v>
      </c>
      <c r="B8" s="354">
        <v>14659</v>
      </c>
      <c r="C8" s="350">
        <v>0</v>
      </c>
      <c r="D8" s="355">
        <v>-4233</v>
      </c>
      <c r="E8" s="350">
        <f t="shared" si="0"/>
        <v>10426</v>
      </c>
      <c r="F8" s="351">
        <f t="shared" si="1"/>
        <v>-28.8764581485777</v>
      </c>
      <c r="G8" s="356" t="s">
        <v>37</v>
      </c>
      <c r="H8" s="357">
        <v>0</v>
      </c>
      <c r="I8" s="350">
        <v>0</v>
      </c>
      <c r="J8" s="350">
        <v>0</v>
      </c>
      <c r="K8" s="350">
        <f t="shared" si="2"/>
        <v>0</v>
      </c>
      <c r="L8" s="351">
        <v>0</v>
      </c>
      <c r="M8" s="391"/>
    </row>
    <row r="9" ht="24.95" customHeight="1" spans="1:13">
      <c r="A9" s="310" t="s">
        <v>38</v>
      </c>
      <c r="B9" s="354">
        <v>0</v>
      </c>
      <c r="C9" s="350">
        <v>0</v>
      </c>
      <c r="D9" s="355">
        <v>0</v>
      </c>
      <c r="E9" s="350">
        <f t="shared" si="0"/>
        <v>0</v>
      </c>
      <c r="F9" s="351">
        <v>0</v>
      </c>
      <c r="G9" s="356" t="s">
        <v>39</v>
      </c>
      <c r="H9" s="357">
        <v>645</v>
      </c>
      <c r="I9" s="350">
        <v>199</v>
      </c>
      <c r="J9" s="350">
        <v>-300</v>
      </c>
      <c r="K9" s="350">
        <f t="shared" si="2"/>
        <v>544</v>
      </c>
      <c r="L9" s="351">
        <f t="shared" si="3"/>
        <v>-15.6589147286822</v>
      </c>
      <c r="M9" s="391"/>
    </row>
    <row r="10" ht="24.95" customHeight="1" spans="1:13">
      <c r="A10" s="310" t="s">
        <v>40</v>
      </c>
      <c r="B10" s="354">
        <v>3654</v>
      </c>
      <c r="C10" s="350">
        <v>0</v>
      </c>
      <c r="D10" s="355">
        <v>-1594</v>
      </c>
      <c r="E10" s="350">
        <f t="shared" si="0"/>
        <v>2060</v>
      </c>
      <c r="F10" s="351">
        <f t="shared" si="1"/>
        <v>-43.6234263820471</v>
      </c>
      <c r="G10" s="352" t="s">
        <v>41</v>
      </c>
      <c r="H10" s="358">
        <v>4443</v>
      </c>
      <c r="I10" s="350">
        <v>727</v>
      </c>
      <c r="J10" s="350">
        <v>-3453</v>
      </c>
      <c r="K10" s="350">
        <f t="shared" si="2"/>
        <v>1717</v>
      </c>
      <c r="L10" s="351">
        <f t="shared" si="3"/>
        <v>-61.3549403556156</v>
      </c>
      <c r="M10" s="391"/>
    </row>
    <row r="11" ht="24.95" customHeight="1" spans="1:13">
      <c r="A11" s="310" t="s">
        <v>42</v>
      </c>
      <c r="B11" s="354">
        <v>1608</v>
      </c>
      <c r="C11" s="350">
        <v>0</v>
      </c>
      <c r="D11" s="355">
        <v>-272</v>
      </c>
      <c r="E11" s="350">
        <f t="shared" si="0"/>
        <v>1336</v>
      </c>
      <c r="F11" s="351">
        <f t="shared" si="1"/>
        <v>-16.9154228855721</v>
      </c>
      <c r="G11" s="352" t="s">
        <v>43</v>
      </c>
      <c r="H11" s="357">
        <v>71528</v>
      </c>
      <c r="I11" s="350">
        <f>3280+10000</f>
        <v>13280</v>
      </c>
      <c r="J11" s="350">
        <v>-5529</v>
      </c>
      <c r="K11" s="350">
        <f t="shared" si="2"/>
        <v>79279</v>
      </c>
      <c r="L11" s="351">
        <f t="shared" si="3"/>
        <v>10.8363158483391</v>
      </c>
      <c r="M11" s="391"/>
    </row>
    <row r="12" ht="24.95" customHeight="1" spans="1:13">
      <c r="A12" s="310" t="s">
        <v>44</v>
      </c>
      <c r="B12" s="354">
        <v>8</v>
      </c>
      <c r="C12" s="350">
        <v>0</v>
      </c>
      <c r="D12" s="355">
        <v>-3</v>
      </c>
      <c r="E12" s="350">
        <f t="shared" si="0"/>
        <v>5</v>
      </c>
      <c r="F12" s="351">
        <f t="shared" si="1"/>
        <v>-37.5</v>
      </c>
      <c r="G12" s="359" t="s">
        <v>45</v>
      </c>
      <c r="H12" s="358">
        <v>767</v>
      </c>
      <c r="I12" s="350">
        <v>256</v>
      </c>
      <c r="J12" s="350">
        <v>-90</v>
      </c>
      <c r="K12" s="350">
        <f t="shared" si="2"/>
        <v>933</v>
      </c>
      <c r="L12" s="351">
        <f t="shared" si="3"/>
        <v>21.6427640156454</v>
      </c>
      <c r="M12" s="391"/>
    </row>
    <row r="13" ht="30.75" customHeight="1" spans="1:13">
      <c r="A13" s="310" t="s">
        <v>46</v>
      </c>
      <c r="B13" s="354">
        <v>3839</v>
      </c>
      <c r="C13" s="350">
        <v>0</v>
      </c>
      <c r="D13" s="355">
        <v>-529</v>
      </c>
      <c r="E13" s="350">
        <f t="shared" si="0"/>
        <v>3310</v>
      </c>
      <c r="F13" s="351">
        <f t="shared" si="1"/>
        <v>-13.7796301120083</v>
      </c>
      <c r="G13" s="359" t="s">
        <v>47</v>
      </c>
      <c r="H13" s="358">
        <v>4556</v>
      </c>
      <c r="I13" s="350">
        <v>80</v>
      </c>
      <c r="J13" s="350">
        <v>-512</v>
      </c>
      <c r="K13" s="350">
        <f t="shared" si="2"/>
        <v>4124</v>
      </c>
      <c r="L13" s="351">
        <f t="shared" si="3"/>
        <v>-9.48200175592625</v>
      </c>
      <c r="M13" s="391"/>
    </row>
    <row r="14" ht="24.95" customHeight="1" spans="1:13">
      <c r="A14" s="310" t="s">
        <v>48</v>
      </c>
      <c r="B14" s="354">
        <v>2693</v>
      </c>
      <c r="C14" s="350">
        <v>0</v>
      </c>
      <c r="D14" s="355">
        <v>-341</v>
      </c>
      <c r="E14" s="350">
        <f t="shared" si="0"/>
        <v>2352</v>
      </c>
      <c r="F14" s="351">
        <f t="shared" si="1"/>
        <v>-12.6624582250278</v>
      </c>
      <c r="G14" s="359" t="s">
        <v>49</v>
      </c>
      <c r="H14" s="358">
        <v>81175</v>
      </c>
      <c r="I14" s="350">
        <v>2122</v>
      </c>
      <c r="J14" s="350">
        <v>-23972</v>
      </c>
      <c r="K14" s="350">
        <f t="shared" si="2"/>
        <v>59325</v>
      </c>
      <c r="L14" s="351">
        <f t="shared" si="3"/>
        <v>-26.9171542962735</v>
      </c>
      <c r="M14" s="391"/>
    </row>
    <row r="15" ht="24.95" customHeight="1" spans="1:13">
      <c r="A15" s="310" t="s">
        <v>50</v>
      </c>
      <c r="B15" s="354">
        <v>915</v>
      </c>
      <c r="C15" s="350">
        <v>0</v>
      </c>
      <c r="D15" s="355">
        <v>-87</v>
      </c>
      <c r="E15" s="350">
        <f t="shared" si="0"/>
        <v>828</v>
      </c>
      <c r="F15" s="351">
        <f t="shared" si="1"/>
        <v>-9.50819672131148</v>
      </c>
      <c r="G15" s="359" t="s">
        <v>51</v>
      </c>
      <c r="H15" s="358">
        <v>49445</v>
      </c>
      <c r="I15" s="350">
        <f>2886+14</f>
        <v>2900</v>
      </c>
      <c r="J15" s="350">
        <v>-4110</v>
      </c>
      <c r="K15" s="350">
        <f t="shared" si="2"/>
        <v>48235</v>
      </c>
      <c r="L15" s="351">
        <f t="shared" si="3"/>
        <v>-2.44716351501668</v>
      </c>
      <c r="M15" s="391"/>
    </row>
    <row r="16" ht="24.95" customHeight="1" spans="1:13">
      <c r="A16" s="310" t="s">
        <v>52</v>
      </c>
      <c r="B16" s="354">
        <v>2071</v>
      </c>
      <c r="C16" s="350">
        <v>0</v>
      </c>
      <c r="D16" s="355">
        <v>-1471</v>
      </c>
      <c r="E16" s="350">
        <f t="shared" si="0"/>
        <v>600</v>
      </c>
      <c r="F16" s="351">
        <f t="shared" si="1"/>
        <v>-71.0284886528247</v>
      </c>
      <c r="G16" s="359" t="s">
        <v>53</v>
      </c>
      <c r="H16" s="358">
        <v>5743</v>
      </c>
      <c r="I16" s="350">
        <v>43</v>
      </c>
      <c r="J16" s="350">
        <v>-50</v>
      </c>
      <c r="K16" s="350">
        <f t="shared" si="2"/>
        <v>5736</v>
      </c>
      <c r="L16" s="351">
        <f t="shared" si="3"/>
        <v>-0.12188751523594</v>
      </c>
      <c r="M16" s="391"/>
    </row>
    <row r="17" ht="24.95" customHeight="1" spans="1:13">
      <c r="A17" s="310" t="s">
        <v>54</v>
      </c>
      <c r="B17" s="354">
        <v>2628</v>
      </c>
      <c r="C17" s="350">
        <v>0</v>
      </c>
      <c r="D17" s="355">
        <v>-328</v>
      </c>
      <c r="E17" s="350">
        <f t="shared" si="0"/>
        <v>2300</v>
      </c>
      <c r="F17" s="351">
        <f t="shared" si="1"/>
        <v>-12.4809741248097</v>
      </c>
      <c r="G17" s="359" t="s">
        <v>55</v>
      </c>
      <c r="H17" s="360">
        <v>3671</v>
      </c>
      <c r="I17" s="350">
        <v>28</v>
      </c>
      <c r="J17" s="350">
        <v>-455</v>
      </c>
      <c r="K17" s="350">
        <f t="shared" si="2"/>
        <v>3244</v>
      </c>
      <c r="L17" s="351">
        <f t="shared" si="3"/>
        <v>-11.6317079814764</v>
      </c>
      <c r="M17" s="391"/>
    </row>
    <row r="18" ht="24.95" customHeight="1" spans="1:13">
      <c r="A18" s="310" t="s">
        <v>56</v>
      </c>
      <c r="B18" s="354">
        <v>2600</v>
      </c>
      <c r="C18" s="350">
        <v>0</v>
      </c>
      <c r="D18" s="355">
        <v>-161</v>
      </c>
      <c r="E18" s="350">
        <f t="shared" si="0"/>
        <v>2439</v>
      </c>
      <c r="F18" s="351">
        <f t="shared" si="1"/>
        <v>-6.19230769230769</v>
      </c>
      <c r="G18" s="359" t="s">
        <v>57</v>
      </c>
      <c r="H18" s="358">
        <v>50357</v>
      </c>
      <c r="I18" s="350">
        <f>4871+1233+50</f>
        <v>6154</v>
      </c>
      <c r="J18" s="350">
        <f>(-7400)+(-98)-17338</f>
        <v>-24836</v>
      </c>
      <c r="K18" s="350">
        <f t="shared" si="2"/>
        <v>31675</v>
      </c>
      <c r="L18" s="351">
        <f t="shared" si="3"/>
        <v>-37.0991123379073</v>
      </c>
      <c r="M18" s="391"/>
    </row>
    <row r="19" ht="24.95" customHeight="1" spans="1:13">
      <c r="A19" s="310" t="s">
        <v>58</v>
      </c>
      <c r="B19" s="354">
        <v>410</v>
      </c>
      <c r="C19" s="350">
        <v>1690</v>
      </c>
      <c r="D19" s="355">
        <v>0</v>
      </c>
      <c r="E19" s="350">
        <f t="shared" si="0"/>
        <v>2100</v>
      </c>
      <c r="F19" s="351">
        <f t="shared" si="1"/>
        <v>412.19512195122</v>
      </c>
      <c r="G19" s="359" t="s">
        <v>59</v>
      </c>
      <c r="H19" s="357">
        <v>17</v>
      </c>
      <c r="I19" s="350">
        <v>507</v>
      </c>
      <c r="J19" s="350">
        <v>0</v>
      </c>
      <c r="K19" s="350">
        <f t="shared" si="2"/>
        <v>524</v>
      </c>
      <c r="L19" s="351">
        <v>0</v>
      </c>
      <c r="M19" s="391"/>
    </row>
    <row r="20" ht="38.25" customHeight="1" spans="1:13">
      <c r="A20" s="310" t="s">
        <v>60</v>
      </c>
      <c r="B20" s="354">
        <v>7879</v>
      </c>
      <c r="C20" s="350">
        <v>0</v>
      </c>
      <c r="D20" s="355">
        <v>-2756</v>
      </c>
      <c r="E20" s="350">
        <f t="shared" si="0"/>
        <v>5123</v>
      </c>
      <c r="F20" s="351">
        <f t="shared" si="1"/>
        <v>-34.9790582561239</v>
      </c>
      <c r="G20" s="359" t="s">
        <v>61</v>
      </c>
      <c r="H20" s="358">
        <v>1061</v>
      </c>
      <c r="I20" s="350">
        <v>151</v>
      </c>
      <c r="J20" s="350">
        <v>-16</v>
      </c>
      <c r="K20" s="350">
        <f t="shared" si="2"/>
        <v>1196</v>
      </c>
      <c r="L20" s="351">
        <f>K20/H20*100-100</f>
        <v>12.7238454288407</v>
      </c>
      <c r="M20" s="391"/>
    </row>
    <row r="21" ht="24.95" customHeight="1" spans="1:13">
      <c r="A21" s="310" t="s">
        <v>62</v>
      </c>
      <c r="B21" s="354">
        <v>71</v>
      </c>
      <c r="C21" s="350">
        <v>0</v>
      </c>
      <c r="D21" s="355">
        <v>0</v>
      </c>
      <c r="E21" s="350">
        <f t="shared" si="0"/>
        <v>71</v>
      </c>
      <c r="F21" s="351">
        <f t="shared" si="1"/>
        <v>0</v>
      </c>
      <c r="G21" s="359" t="s">
        <v>63</v>
      </c>
      <c r="H21" s="358">
        <v>1145</v>
      </c>
      <c r="I21" s="350">
        <v>0</v>
      </c>
      <c r="J21" s="350">
        <v>-446</v>
      </c>
      <c r="K21" s="350">
        <f t="shared" si="2"/>
        <v>699</v>
      </c>
      <c r="L21" s="351">
        <v>0</v>
      </c>
      <c r="M21" s="391"/>
    </row>
    <row r="22" ht="24.95" customHeight="1" spans="1:13">
      <c r="A22" s="310" t="s">
        <v>64</v>
      </c>
      <c r="B22" s="354">
        <v>15</v>
      </c>
      <c r="C22" s="350">
        <v>35</v>
      </c>
      <c r="D22" s="350">
        <v>0</v>
      </c>
      <c r="E22" s="350">
        <f t="shared" si="0"/>
        <v>50</v>
      </c>
      <c r="F22" s="351">
        <f t="shared" si="1"/>
        <v>233.333333333333</v>
      </c>
      <c r="G22" s="359" t="s">
        <v>65</v>
      </c>
      <c r="H22" s="358">
        <v>0</v>
      </c>
      <c r="I22" s="350">
        <v>0</v>
      </c>
      <c r="J22" s="350">
        <v>0</v>
      </c>
      <c r="K22" s="350">
        <f t="shared" si="2"/>
        <v>0</v>
      </c>
      <c r="L22" s="351">
        <v>0</v>
      </c>
      <c r="M22" s="391"/>
    </row>
    <row r="23" ht="24.95" customHeight="1" spans="1:13">
      <c r="A23" s="361" t="s">
        <v>66</v>
      </c>
      <c r="B23" s="355">
        <f>SUM(B24,B33:B37)</f>
        <v>14890</v>
      </c>
      <c r="C23" s="355">
        <f>SUM(C24,C33:C37)</f>
        <v>7464</v>
      </c>
      <c r="D23" s="355">
        <f>SUM(D24,D33:D37)</f>
        <v>-3754</v>
      </c>
      <c r="E23" s="355">
        <f>SUM(E24,E33:E37)</f>
        <v>18600</v>
      </c>
      <c r="F23" s="351">
        <f t="shared" si="1"/>
        <v>24.9160510409671</v>
      </c>
      <c r="G23" s="359" t="s">
        <v>67</v>
      </c>
      <c r="H23" s="358">
        <v>0</v>
      </c>
      <c r="I23" s="350">
        <v>0</v>
      </c>
      <c r="J23" s="350">
        <v>0</v>
      </c>
      <c r="K23" s="350">
        <f t="shared" si="2"/>
        <v>0</v>
      </c>
      <c r="L23" s="351">
        <v>0</v>
      </c>
      <c r="M23" s="391"/>
    </row>
    <row r="24" ht="34.5" customHeight="1" spans="1:13">
      <c r="A24" s="362" t="s">
        <v>68</v>
      </c>
      <c r="B24" s="355">
        <f>SUM(B25:B32)</f>
        <v>4880</v>
      </c>
      <c r="C24" s="355">
        <f>SUM(C25:C32)</f>
        <v>14</v>
      </c>
      <c r="D24" s="355">
        <f>SUM(D25:D32)</f>
        <v>-2514</v>
      </c>
      <c r="E24" s="355">
        <f>SUM(E25:E32)</f>
        <v>2380</v>
      </c>
      <c r="F24" s="351">
        <f t="shared" si="1"/>
        <v>-51.2295081967213</v>
      </c>
      <c r="G24" s="359" t="s">
        <v>69</v>
      </c>
      <c r="H24" s="358">
        <v>5</v>
      </c>
      <c r="I24" s="350">
        <v>483</v>
      </c>
      <c r="J24" s="350">
        <v>-5</v>
      </c>
      <c r="K24" s="350">
        <f t="shared" si="2"/>
        <v>483</v>
      </c>
      <c r="L24" s="351">
        <v>0</v>
      </c>
      <c r="M24" s="391"/>
    </row>
    <row r="25" ht="34.5" customHeight="1" spans="1:13">
      <c r="A25" s="363" t="s">
        <v>70</v>
      </c>
      <c r="B25" s="354">
        <v>1500</v>
      </c>
      <c r="C25" s="355">
        <v>0</v>
      </c>
      <c r="D25" s="355">
        <v>-180</v>
      </c>
      <c r="E25" s="355">
        <f t="shared" ref="E25:E37" si="4">SUM(B25:D25)</f>
        <v>1320</v>
      </c>
      <c r="F25" s="351">
        <f t="shared" si="1"/>
        <v>-12</v>
      </c>
      <c r="G25" s="359" t="s">
        <v>71</v>
      </c>
      <c r="H25" s="358">
        <v>38414</v>
      </c>
      <c r="I25" s="350">
        <v>3981</v>
      </c>
      <c r="J25" s="350">
        <v>-17105</v>
      </c>
      <c r="K25" s="350">
        <f t="shared" si="2"/>
        <v>25290</v>
      </c>
      <c r="L25" s="351">
        <v>0</v>
      </c>
      <c r="M25" s="391"/>
    </row>
    <row r="26" ht="34.5" customHeight="1" spans="1:13">
      <c r="A26" s="363" t="s">
        <v>72</v>
      </c>
      <c r="B26" s="354">
        <v>600</v>
      </c>
      <c r="C26" s="355">
        <v>14</v>
      </c>
      <c r="D26" s="355">
        <v>-64</v>
      </c>
      <c r="E26" s="355">
        <f t="shared" si="4"/>
        <v>550</v>
      </c>
      <c r="F26" s="351">
        <f t="shared" si="1"/>
        <v>-8.33333333333334</v>
      </c>
      <c r="G26" s="364" t="s">
        <v>73</v>
      </c>
      <c r="H26" s="358">
        <v>1560</v>
      </c>
      <c r="I26" s="350">
        <v>0</v>
      </c>
      <c r="J26" s="350">
        <v>0</v>
      </c>
      <c r="K26" s="350">
        <f t="shared" si="2"/>
        <v>1560</v>
      </c>
      <c r="L26" s="351">
        <f t="shared" ref="L26:L30" si="5">K26/H26*100-100</f>
        <v>0</v>
      </c>
      <c r="M26" s="391"/>
    </row>
    <row r="27" ht="34.5" customHeight="1" spans="1:13">
      <c r="A27" s="363" t="s">
        <v>74</v>
      </c>
      <c r="B27" s="354">
        <v>50</v>
      </c>
      <c r="C27" s="355">
        <v>0</v>
      </c>
      <c r="D27" s="355">
        <v>-20</v>
      </c>
      <c r="E27" s="355">
        <f t="shared" si="4"/>
        <v>30</v>
      </c>
      <c r="F27" s="351">
        <f t="shared" si="1"/>
        <v>-40</v>
      </c>
      <c r="G27" s="356" t="s">
        <v>75</v>
      </c>
      <c r="H27" s="358">
        <v>2479</v>
      </c>
      <c r="I27" s="350">
        <f>826+70</f>
        <v>896</v>
      </c>
      <c r="J27" s="350">
        <v>-1741</v>
      </c>
      <c r="K27" s="350">
        <f t="shared" si="2"/>
        <v>1634</v>
      </c>
      <c r="L27" s="351">
        <f t="shared" si="5"/>
        <v>-34.0863251311012</v>
      </c>
      <c r="M27" s="391"/>
    </row>
    <row r="28" ht="34.5" customHeight="1" spans="1:13">
      <c r="A28" s="363" t="s">
        <v>76</v>
      </c>
      <c r="B28" s="354">
        <v>550</v>
      </c>
      <c r="C28" s="355">
        <v>0</v>
      </c>
      <c r="D28" s="355">
        <v>-70</v>
      </c>
      <c r="E28" s="355">
        <f t="shared" si="4"/>
        <v>480</v>
      </c>
      <c r="F28" s="351">
        <f t="shared" si="1"/>
        <v>-12.7272727272727</v>
      </c>
      <c r="G28" s="364" t="s">
        <v>77</v>
      </c>
      <c r="H28" s="358">
        <v>3650</v>
      </c>
      <c r="I28" s="350">
        <v>0</v>
      </c>
      <c r="J28" s="350">
        <v>-2650</v>
      </c>
      <c r="K28" s="350">
        <f t="shared" si="2"/>
        <v>1000</v>
      </c>
      <c r="L28" s="351">
        <f t="shared" si="5"/>
        <v>-72.6027397260274</v>
      </c>
      <c r="M28" s="391"/>
    </row>
    <row r="29" ht="34.5" customHeight="1" spans="1:13">
      <c r="A29" s="363" t="s">
        <v>78</v>
      </c>
      <c r="B29" s="354">
        <v>1260</v>
      </c>
      <c r="C29" s="355">
        <v>0</v>
      </c>
      <c r="D29" s="355">
        <v>-1260</v>
      </c>
      <c r="E29" s="355">
        <f t="shared" si="4"/>
        <v>0</v>
      </c>
      <c r="F29" s="351">
        <f t="shared" si="1"/>
        <v>-100</v>
      </c>
      <c r="G29" s="364" t="s">
        <v>79</v>
      </c>
      <c r="H29" s="358">
        <v>5784</v>
      </c>
      <c r="I29" s="350">
        <v>17338</v>
      </c>
      <c r="J29" s="350">
        <v>-3550</v>
      </c>
      <c r="K29" s="350">
        <f t="shared" si="2"/>
        <v>19572</v>
      </c>
      <c r="L29" s="351">
        <f t="shared" si="5"/>
        <v>238.381742738589</v>
      </c>
      <c r="M29" s="391"/>
    </row>
    <row r="30" ht="34.5" customHeight="1" spans="1:13">
      <c r="A30" s="363" t="s">
        <v>80</v>
      </c>
      <c r="B30" s="354">
        <v>900</v>
      </c>
      <c r="C30" s="355">
        <v>0</v>
      </c>
      <c r="D30" s="355">
        <v>-900</v>
      </c>
      <c r="E30" s="355">
        <f t="shared" si="4"/>
        <v>0</v>
      </c>
      <c r="F30" s="351">
        <f t="shared" si="1"/>
        <v>-100</v>
      </c>
      <c r="G30" s="364" t="s">
        <v>81</v>
      </c>
      <c r="H30" s="365">
        <v>4341</v>
      </c>
      <c r="I30" s="350">
        <v>0</v>
      </c>
      <c r="J30" s="350">
        <v>-4341</v>
      </c>
      <c r="K30" s="350">
        <f t="shared" si="2"/>
        <v>0</v>
      </c>
      <c r="L30" s="351">
        <f t="shared" si="5"/>
        <v>-100</v>
      </c>
      <c r="M30" s="391"/>
    </row>
    <row r="31" ht="34.5" customHeight="1" spans="1:13">
      <c r="A31" s="363" t="s">
        <v>82</v>
      </c>
      <c r="B31" s="354">
        <v>20</v>
      </c>
      <c r="C31" s="355">
        <v>0</v>
      </c>
      <c r="D31" s="355">
        <v>-20</v>
      </c>
      <c r="E31" s="355">
        <f t="shared" si="4"/>
        <v>0</v>
      </c>
      <c r="F31" s="351">
        <f t="shared" si="1"/>
        <v>-100</v>
      </c>
      <c r="G31" s="364" t="s">
        <v>83</v>
      </c>
      <c r="H31" s="358">
        <v>0</v>
      </c>
      <c r="I31" s="350">
        <v>0</v>
      </c>
      <c r="J31" s="350">
        <v>0</v>
      </c>
      <c r="K31" s="350">
        <f t="shared" si="2"/>
        <v>0</v>
      </c>
      <c r="L31" s="351">
        <v>0</v>
      </c>
      <c r="M31" s="391"/>
    </row>
    <row r="32" ht="24.95" customHeight="1" spans="1:13">
      <c r="A32" s="363" t="s">
        <v>84</v>
      </c>
      <c r="B32" s="354">
        <v>0</v>
      </c>
      <c r="C32" s="355">
        <v>0</v>
      </c>
      <c r="D32" s="355">
        <v>0</v>
      </c>
      <c r="E32" s="355">
        <f t="shared" si="4"/>
        <v>0</v>
      </c>
      <c r="F32" s="351">
        <v>0</v>
      </c>
      <c r="G32" s="366"/>
      <c r="H32" s="367"/>
      <c r="I32" s="350"/>
      <c r="J32" s="350"/>
      <c r="K32" s="350"/>
      <c r="L32" s="351"/>
      <c r="M32" s="391"/>
    </row>
    <row r="33" ht="24.95" customHeight="1" spans="1:13">
      <c r="A33" s="362" t="s">
        <v>85</v>
      </c>
      <c r="B33" s="354">
        <v>2212</v>
      </c>
      <c r="C33" s="355">
        <v>0</v>
      </c>
      <c r="D33" s="355">
        <v>-962</v>
      </c>
      <c r="E33" s="355">
        <f t="shared" si="4"/>
        <v>1250</v>
      </c>
      <c r="F33" s="351">
        <f t="shared" ref="F33:F37" si="6">E33/B33*100-100</f>
        <v>-43.4900542495479</v>
      </c>
      <c r="G33" s="366"/>
      <c r="H33" s="367"/>
      <c r="I33" s="350"/>
      <c r="J33" s="350"/>
      <c r="K33" s="350"/>
      <c r="L33" s="351"/>
      <c r="M33" s="391"/>
    </row>
    <row r="34" ht="24.95" customHeight="1" spans="1:13">
      <c r="A34" s="362" t="s">
        <v>86</v>
      </c>
      <c r="B34" s="354">
        <v>1560</v>
      </c>
      <c r="C34" s="355">
        <v>0</v>
      </c>
      <c r="D34" s="355">
        <v>-278</v>
      </c>
      <c r="E34" s="355">
        <f t="shared" si="4"/>
        <v>1282</v>
      </c>
      <c r="F34" s="351">
        <f t="shared" si="6"/>
        <v>-17.8205128205128</v>
      </c>
      <c r="G34" s="310"/>
      <c r="H34" s="368"/>
      <c r="I34" s="350"/>
      <c r="J34" s="350"/>
      <c r="K34" s="350"/>
      <c r="L34" s="351"/>
      <c r="M34" s="391"/>
    </row>
    <row r="35" ht="36" customHeight="1" spans="1:13">
      <c r="A35" s="362" t="s">
        <v>87</v>
      </c>
      <c r="B35" s="354">
        <v>0</v>
      </c>
      <c r="C35" s="355">
        <v>0</v>
      </c>
      <c r="D35" s="355">
        <v>0</v>
      </c>
      <c r="E35" s="355">
        <f t="shared" si="4"/>
        <v>0</v>
      </c>
      <c r="F35" s="351">
        <v>0</v>
      </c>
      <c r="G35" s="369"/>
      <c r="H35" s="367"/>
      <c r="I35" s="350"/>
      <c r="J35" s="350"/>
      <c r="K35" s="350"/>
      <c r="L35" s="351"/>
      <c r="M35" s="391"/>
    </row>
    <row r="36" ht="30" customHeight="1" spans="1:13">
      <c r="A36" s="370" t="s">
        <v>88</v>
      </c>
      <c r="B36" s="354">
        <v>5503</v>
      </c>
      <c r="C36" s="355">
        <v>1697</v>
      </c>
      <c r="D36" s="355">
        <v>0</v>
      </c>
      <c r="E36" s="355">
        <f t="shared" si="4"/>
        <v>7200</v>
      </c>
      <c r="F36" s="351">
        <f t="shared" si="6"/>
        <v>30.8377248773396</v>
      </c>
      <c r="G36" s="366"/>
      <c r="H36" s="371"/>
      <c r="I36" s="350"/>
      <c r="J36" s="350"/>
      <c r="K36" s="350"/>
      <c r="L36" s="351"/>
      <c r="M36" s="391"/>
    </row>
    <row r="37" ht="24.95" customHeight="1" spans="1:13">
      <c r="A37" s="362" t="s">
        <v>89</v>
      </c>
      <c r="B37" s="354">
        <v>735</v>
      </c>
      <c r="C37" s="350">
        <v>5753</v>
      </c>
      <c r="D37" s="350">
        <v>0</v>
      </c>
      <c r="E37" s="355">
        <f t="shared" si="4"/>
        <v>6488</v>
      </c>
      <c r="F37" s="351">
        <f t="shared" si="6"/>
        <v>782.721088435374</v>
      </c>
      <c r="G37" s="366"/>
      <c r="H37" s="371"/>
      <c r="I37" s="350"/>
      <c r="J37" s="350"/>
      <c r="K37" s="350"/>
      <c r="L37" s="351"/>
      <c r="M37" s="391"/>
    </row>
    <row r="38" ht="24.95" customHeight="1" spans="1:13">
      <c r="A38" s="372"/>
      <c r="B38" s="350"/>
      <c r="C38" s="350"/>
      <c r="D38" s="350"/>
      <c r="E38" s="350"/>
      <c r="F38" s="351"/>
      <c r="G38" s="310"/>
      <c r="H38" s="350"/>
      <c r="I38" s="350"/>
      <c r="J38" s="350"/>
      <c r="K38" s="350"/>
      <c r="L38" s="351"/>
      <c r="M38" s="391"/>
    </row>
    <row r="39" ht="24.95" customHeight="1" spans="1:13">
      <c r="A39" s="373" t="s">
        <v>90</v>
      </c>
      <c r="B39" s="350">
        <f>SUM(B7,B23)</f>
        <v>57940</v>
      </c>
      <c r="C39" s="350">
        <f>SUM(C7,C23)</f>
        <v>9189</v>
      </c>
      <c r="D39" s="350">
        <f>SUM(D7,D23)</f>
        <v>-15529</v>
      </c>
      <c r="E39" s="350">
        <f>SUM(E7,E23)</f>
        <v>51600</v>
      </c>
      <c r="F39" s="351">
        <f t="shared" ref="F39:F44" si="7">E39/B39*100-100</f>
        <v>-10.9423541594753</v>
      </c>
      <c r="G39" s="253" t="s">
        <v>91</v>
      </c>
      <c r="H39" s="350">
        <f t="shared" ref="H39:J39" si="8">SUM(H7:H38)</f>
        <v>366982</v>
      </c>
      <c r="I39" s="350">
        <f t="shared" si="8"/>
        <v>49783</v>
      </c>
      <c r="J39" s="350">
        <f t="shared" si="8"/>
        <v>-104766</v>
      </c>
      <c r="K39" s="350">
        <f t="shared" ref="K39:K52" si="9">H39+I39+J39</f>
        <v>311999</v>
      </c>
      <c r="L39" s="351">
        <f>K39/H39*100-100</f>
        <v>-14.9824787046776</v>
      </c>
      <c r="M39" s="391"/>
    </row>
    <row r="40" ht="24.95" customHeight="1" spans="1:13">
      <c r="A40" s="374"/>
      <c r="B40" s="350"/>
      <c r="C40" s="350"/>
      <c r="D40" s="350"/>
      <c r="E40" s="350"/>
      <c r="F40" s="351"/>
      <c r="G40" s="316"/>
      <c r="H40" s="375"/>
      <c r="I40" s="375"/>
      <c r="J40" s="375"/>
      <c r="K40" s="350"/>
      <c r="L40" s="351"/>
      <c r="M40" s="391"/>
    </row>
    <row r="41" ht="24.95" customHeight="1" spans="1:13">
      <c r="A41" s="349" t="s">
        <v>92</v>
      </c>
      <c r="B41" s="350">
        <f>SUM(B42:B44)</f>
        <v>267491</v>
      </c>
      <c r="C41" s="350">
        <f>SUM(C42:C44)</f>
        <v>1240</v>
      </c>
      <c r="D41" s="350">
        <f>SUM(D42:D44)</f>
        <v>-69418</v>
      </c>
      <c r="E41" s="350">
        <f t="shared" ref="E41:E44" si="10">SUM(B41:D41)</f>
        <v>199313</v>
      </c>
      <c r="F41" s="351">
        <f t="shared" si="7"/>
        <v>-25.487960342591</v>
      </c>
      <c r="G41" s="376"/>
      <c r="H41" s="375"/>
      <c r="I41" s="375"/>
      <c r="J41" s="375"/>
      <c r="K41" s="375"/>
      <c r="L41" s="351"/>
      <c r="M41" s="391"/>
    </row>
    <row r="42" ht="24.95" customHeight="1" spans="1:13">
      <c r="A42" s="310" t="s">
        <v>93</v>
      </c>
      <c r="B42" s="354">
        <v>9959</v>
      </c>
      <c r="C42" s="377">
        <v>0</v>
      </c>
      <c r="D42" s="377">
        <v>0</v>
      </c>
      <c r="E42" s="350">
        <f t="shared" si="10"/>
        <v>9959</v>
      </c>
      <c r="F42" s="351">
        <f t="shared" si="7"/>
        <v>0</v>
      </c>
      <c r="G42" s="376"/>
      <c r="H42" s="375"/>
      <c r="I42" s="375"/>
      <c r="J42" s="375"/>
      <c r="K42" s="375"/>
      <c r="L42" s="351"/>
      <c r="M42" s="391"/>
    </row>
    <row r="43" ht="24.95" customHeight="1" spans="1:13">
      <c r="A43" s="310" t="s">
        <v>94</v>
      </c>
      <c r="B43" s="378">
        <v>245490</v>
      </c>
      <c r="C43" s="377">
        <v>0</v>
      </c>
      <c r="D43" s="377">
        <v>-69418</v>
      </c>
      <c r="E43" s="350">
        <f t="shared" si="10"/>
        <v>176072</v>
      </c>
      <c r="F43" s="351">
        <f t="shared" si="7"/>
        <v>-28.27732290521</v>
      </c>
      <c r="G43" s="379" t="s">
        <v>95</v>
      </c>
      <c r="H43" s="350">
        <v>0</v>
      </c>
      <c r="I43" s="350">
        <v>0</v>
      </c>
      <c r="J43" s="350">
        <v>0</v>
      </c>
      <c r="K43" s="350">
        <f t="shared" si="9"/>
        <v>0</v>
      </c>
      <c r="L43" s="351">
        <v>0</v>
      </c>
      <c r="M43" s="391"/>
    </row>
    <row r="44" ht="40.5" customHeight="1" spans="1:13">
      <c r="A44" s="310" t="s">
        <v>96</v>
      </c>
      <c r="B44" s="354">
        <v>12042</v>
      </c>
      <c r="C44" s="377">
        <v>1240</v>
      </c>
      <c r="D44" s="377">
        <v>0</v>
      </c>
      <c r="E44" s="350">
        <f t="shared" si="10"/>
        <v>13282</v>
      </c>
      <c r="F44" s="351">
        <f t="shared" si="7"/>
        <v>10.2972928085036</v>
      </c>
      <c r="G44" s="379" t="s">
        <v>97</v>
      </c>
      <c r="H44" s="380">
        <v>3766</v>
      </c>
      <c r="I44" s="392">
        <v>0</v>
      </c>
      <c r="J44" s="350">
        <v>-1000</v>
      </c>
      <c r="K44" s="350">
        <f t="shared" si="9"/>
        <v>2766</v>
      </c>
      <c r="L44" s="351">
        <f>K44/H44*100-100</f>
        <v>-26.5533722782793</v>
      </c>
      <c r="M44" s="391"/>
    </row>
    <row r="45" ht="30" customHeight="1" spans="1:13">
      <c r="A45" s="376"/>
      <c r="B45" s="381"/>
      <c r="C45" s="377"/>
      <c r="D45" s="377"/>
      <c r="E45" s="350"/>
      <c r="F45" s="351"/>
      <c r="G45" s="379" t="s">
        <v>98</v>
      </c>
      <c r="H45" s="355">
        <v>0</v>
      </c>
      <c r="I45" s="355">
        <v>0</v>
      </c>
      <c r="J45" s="355">
        <v>0</v>
      </c>
      <c r="K45" s="350">
        <f t="shared" si="9"/>
        <v>0</v>
      </c>
      <c r="L45" s="351">
        <v>0</v>
      </c>
      <c r="M45" s="391"/>
    </row>
    <row r="46" ht="30" customHeight="1" spans="1:13">
      <c r="A46" s="382" t="s">
        <v>99</v>
      </c>
      <c r="B46" s="383">
        <v>4766</v>
      </c>
      <c r="C46" s="377">
        <v>19000</v>
      </c>
      <c r="D46" s="377">
        <v>0</v>
      </c>
      <c r="E46" s="350">
        <f t="shared" ref="E46:E54" si="11">SUM(B46:D46)</f>
        <v>23766</v>
      </c>
      <c r="F46" s="351">
        <f t="shared" ref="F46:F51" si="12">E46/B46*100-100</f>
        <v>398.657154846832</v>
      </c>
      <c r="G46" s="379" t="s">
        <v>100</v>
      </c>
      <c r="H46" s="350">
        <v>2355</v>
      </c>
      <c r="I46" s="350">
        <v>0</v>
      </c>
      <c r="J46" s="350">
        <v>0</v>
      </c>
      <c r="K46" s="350">
        <f t="shared" si="9"/>
        <v>2355</v>
      </c>
      <c r="L46" s="351">
        <f>K46/H46*100-100</f>
        <v>0</v>
      </c>
      <c r="M46" s="391"/>
    </row>
    <row r="47" ht="30" customHeight="1" spans="1:13">
      <c r="A47" s="382"/>
      <c r="B47" s="381"/>
      <c r="C47" s="377"/>
      <c r="D47" s="377"/>
      <c r="E47" s="350"/>
      <c r="F47" s="351"/>
      <c r="G47" s="379" t="s">
        <v>101</v>
      </c>
      <c r="H47" s="350">
        <v>30531</v>
      </c>
      <c r="I47" s="350">
        <v>0</v>
      </c>
      <c r="J47" s="350">
        <v>0</v>
      </c>
      <c r="K47" s="350">
        <f t="shared" si="9"/>
        <v>30531</v>
      </c>
      <c r="L47" s="351">
        <v>0</v>
      </c>
      <c r="M47" s="391"/>
    </row>
    <row r="48" ht="36" customHeight="1" spans="1:13">
      <c r="A48" s="376"/>
      <c r="B48" s="381"/>
      <c r="C48" s="377"/>
      <c r="D48" s="377"/>
      <c r="E48" s="350"/>
      <c r="F48" s="351"/>
      <c r="G48" s="379" t="s">
        <v>102</v>
      </c>
      <c r="H48" s="350">
        <v>0</v>
      </c>
      <c r="I48" s="350">
        <v>0</v>
      </c>
      <c r="J48" s="350">
        <v>0</v>
      </c>
      <c r="K48" s="350">
        <f t="shared" si="9"/>
        <v>0</v>
      </c>
      <c r="L48" s="351">
        <v>0</v>
      </c>
      <c r="M48" s="391"/>
    </row>
    <row r="49" ht="33.75" customHeight="1" spans="1:13">
      <c r="A49" s="349" t="s">
        <v>103</v>
      </c>
      <c r="B49" s="354">
        <v>48431</v>
      </c>
      <c r="C49" s="377">
        <v>1367</v>
      </c>
      <c r="D49" s="377">
        <v>-98</v>
      </c>
      <c r="E49" s="350">
        <f t="shared" si="11"/>
        <v>49700</v>
      </c>
      <c r="F49" s="351">
        <f t="shared" si="12"/>
        <v>2.62022258470813</v>
      </c>
      <c r="G49" s="379" t="s">
        <v>104</v>
      </c>
      <c r="H49" s="350">
        <v>0</v>
      </c>
      <c r="I49" s="350">
        <v>0</v>
      </c>
      <c r="J49" s="350">
        <v>0</v>
      </c>
      <c r="K49" s="350">
        <f t="shared" si="9"/>
        <v>0</v>
      </c>
      <c r="L49" s="351">
        <v>0</v>
      </c>
      <c r="M49" s="391"/>
    </row>
    <row r="50" ht="37.5" customHeight="1" spans="1:13">
      <c r="A50" s="349" t="s">
        <v>105</v>
      </c>
      <c r="B50" s="383">
        <v>0</v>
      </c>
      <c r="C50" s="377">
        <v>0</v>
      </c>
      <c r="D50" s="377">
        <v>0</v>
      </c>
      <c r="E50" s="350">
        <f t="shared" si="11"/>
        <v>0</v>
      </c>
      <c r="F50" s="351">
        <v>0</v>
      </c>
      <c r="G50" s="384" t="s">
        <v>106</v>
      </c>
      <c r="H50" s="380">
        <v>0</v>
      </c>
      <c r="I50" s="392">
        <v>0</v>
      </c>
      <c r="J50" s="350">
        <v>0</v>
      </c>
      <c r="K50" s="350">
        <f t="shared" si="9"/>
        <v>0</v>
      </c>
      <c r="L50" s="351">
        <v>0</v>
      </c>
      <c r="M50" s="391"/>
    </row>
    <row r="51" ht="30" customHeight="1" spans="1:13">
      <c r="A51" s="349" t="s">
        <v>107</v>
      </c>
      <c r="B51" s="383">
        <v>25006</v>
      </c>
      <c r="C51" s="385">
        <v>0</v>
      </c>
      <c r="D51" s="377">
        <v>-23000</v>
      </c>
      <c r="E51" s="350">
        <f t="shared" si="11"/>
        <v>2006</v>
      </c>
      <c r="F51" s="351">
        <f t="shared" si="12"/>
        <v>-91.9779252979285</v>
      </c>
      <c r="G51" s="384" t="s">
        <v>108</v>
      </c>
      <c r="H51" s="350">
        <v>0</v>
      </c>
      <c r="I51" s="350">
        <v>0</v>
      </c>
      <c r="J51" s="350">
        <v>0</v>
      </c>
      <c r="K51" s="350">
        <f t="shared" si="9"/>
        <v>0</v>
      </c>
      <c r="L51" s="351">
        <v>0</v>
      </c>
      <c r="M51" s="391"/>
    </row>
    <row r="52" ht="30" customHeight="1" spans="1:13">
      <c r="A52" s="349" t="s">
        <v>109</v>
      </c>
      <c r="B52" s="383">
        <v>0</v>
      </c>
      <c r="C52" s="377">
        <v>15014</v>
      </c>
      <c r="D52" s="377">
        <v>0</v>
      </c>
      <c r="E52" s="350">
        <f t="shared" si="11"/>
        <v>15014</v>
      </c>
      <c r="F52" s="351">
        <v>0</v>
      </c>
      <c r="G52" s="349" t="s">
        <v>110</v>
      </c>
      <c r="H52" s="350">
        <v>0</v>
      </c>
      <c r="I52" s="350">
        <v>0</v>
      </c>
      <c r="J52" s="350">
        <v>0</v>
      </c>
      <c r="K52" s="350">
        <f t="shared" si="9"/>
        <v>0</v>
      </c>
      <c r="L52" s="351">
        <v>0</v>
      </c>
      <c r="M52" s="391"/>
    </row>
    <row r="53" ht="38.25" customHeight="1" spans="1:13">
      <c r="A53" s="349" t="s">
        <v>111</v>
      </c>
      <c r="B53" s="383">
        <v>0</v>
      </c>
      <c r="C53" s="377">
        <v>6252</v>
      </c>
      <c r="D53" s="377">
        <v>0</v>
      </c>
      <c r="E53" s="350">
        <f t="shared" si="11"/>
        <v>6252</v>
      </c>
      <c r="F53" s="351">
        <v>0</v>
      </c>
      <c r="G53" s="349"/>
      <c r="H53" s="350"/>
      <c r="I53" s="350"/>
      <c r="J53" s="350"/>
      <c r="K53" s="350"/>
      <c r="L53" s="351"/>
      <c r="M53" s="391"/>
    </row>
    <row r="54" ht="24.95" customHeight="1" spans="1:13">
      <c r="A54" s="253" t="s">
        <v>112</v>
      </c>
      <c r="B54" s="350">
        <f>SUM(B39,B41,B46,B49:B53)</f>
        <v>403634</v>
      </c>
      <c r="C54" s="350">
        <f>SUM(C39,C41,C46,C49:C53)</f>
        <v>52062</v>
      </c>
      <c r="D54" s="350">
        <f>SUM(D39,D41,D46,D49:D53)</f>
        <v>-108045</v>
      </c>
      <c r="E54" s="350">
        <f t="shared" si="11"/>
        <v>347651</v>
      </c>
      <c r="F54" s="351">
        <f>E54/B54*100-100</f>
        <v>-13.8697433813802</v>
      </c>
      <c r="G54" s="348" t="s">
        <v>113</v>
      </c>
      <c r="H54" s="350">
        <f t="shared" ref="H54:K54" si="13">SUM(H39,H43:H49,H52)</f>
        <v>403634</v>
      </c>
      <c r="I54" s="350">
        <f t="shared" si="13"/>
        <v>49783</v>
      </c>
      <c r="J54" s="350">
        <f t="shared" si="13"/>
        <v>-105766</v>
      </c>
      <c r="K54" s="350">
        <f t="shared" si="13"/>
        <v>347651</v>
      </c>
      <c r="L54" s="351">
        <f>K54/H54*100-100</f>
        <v>-13.8697433813802</v>
      </c>
      <c r="M54" s="391"/>
    </row>
    <row r="55" ht="20" customHeight="1" spans="8:12">
      <c r="H55" s="386"/>
      <c r="I55" s="386"/>
      <c r="J55" s="386"/>
      <c r="K55" s="386"/>
      <c r="L55" s="393"/>
    </row>
  </sheetData>
  <mergeCells count="5">
    <mergeCell ref="A2:L2"/>
    <mergeCell ref="A3:L3"/>
    <mergeCell ref="K4:L4"/>
    <mergeCell ref="A5:F5"/>
    <mergeCell ref="G5:L5"/>
  </mergeCells>
  <dataValidations count="1">
    <dataValidation type="whole" operator="between" allowBlank="1" showInputMessage="1" showErrorMessage="1" error="请输入整数！" sqref="H34">
      <formula1>-100000000</formula1>
      <formula2>100000000</formula2>
    </dataValidation>
  </dataValidations>
  <printOptions horizontalCentered="1"/>
  <pageMargins left="0.590277777777778" right="0.590277777777778" top="0.310416666666667" bottom="0.468055555555556" header="0.238888888888889" footer="0.279166666666667"/>
  <pageSetup paperSize="9" scale="71" orientation="landscape" useFirstPageNumber="1" horizontalDpi="600" verticalDpi="300"/>
  <headerFooter alignWithMargins="0">
    <oddFooter>&amp;C&amp;14&amp;B&amp;P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3"/>
  <sheetViews>
    <sheetView showGridLines="0" view="pageBreakPreview" zoomScaleNormal="100" topLeftCell="B47" workbookViewId="0">
      <selection activeCell="D77" sqref="D77"/>
    </sheetView>
  </sheetViews>
  <sheetFormatPr defaultColWidth="7.875" defaultRowHeight="13.5" outlineLevelCol="4"/>
  <cols>
    <col min="1" max="1" width="8.125" style="321" hidden="1" customWidth="1"/>
    <col min="2" max="2" width="55.625" style="321" customWidth="1"/>
    <col min="3" max="4" width="19.875" style="321" customWidth="1"/>
    <col min="5" max="5" width="8.5" style="321" customWidth="1"/>
    <col min="6" max="18" width="8.125" style="321" customWidth="1"/>
    <col min="19" max="16376" width="7.875" style="321"/>
  </cols>
  <sheetData>
    <row r="1" ht="14.25" customHeight="1" spans="2:4">
      <c r="B1" s="322" t="s">
        <v>6</v>
      </c>
      <c r="C1" s="322"/>
      <c r="D1" s="322"/>
    </row>
    <row r="2" ht="22.5" customHeight="1" spans="2:4">
      <c r="B2" s="323" t="s">
        <v>114</v>
      </c>
      <c r="C2" s="323"/>
      <c r="D2" s="323"/>
    </row>
    <row r="3" ht="15" customHeight="1" spans="2:4">
      <c r="B3" s="324"/>
      <c r="C3" s="324"/>
      <c r="D3" s="325" t="s">
        <v>25</v>
      </c>
    </row>
    <row r="4" ht="14.25" customHeight="1" spans="1:4">
      <c r="A4" s="326"/>
      <c r="B4" s="327" t="s">
        <v>115</v>
      </c>
      <c r="C4" s="328" t="s">
        <v>29</v>
      </c>
      <c r="D4" s="328" t="s">
        <v>116</v>
      </c>
    </row>
    <row r="5" ht="27" customHeight="1" spans="1:5">
      <c r="A5" s="326"/>
      <c r="B5" s="327"/>
      <c r="C5" s="328"/>
      <c r="D5" s="328"/>
      <c r="E5" s="329"/>
    </row>
    <row r="6" ht="22.5" customHeight="1" spans="1:5">
      <c r="A6" s="330" t="s">
        <v>117</v>
      </c>
      <c r="B6" s="331" t="s">
        <v>118</v>
      </c>
      <c r="C6" s="332">
        <f>SUM(C7,C14,C53)</f>
        <v>267491</v>
      </c>
      <c r="D6" s="332">
        <f>SUM(D7,D14,D53)</f>
        <v>199313</v>
      </c>
      <c r="E6" s="333"/>
    </row>
    <row r="7" ht="22.5" customHeight="1" spans="1:5">
      <c r="A7" s="334" t="s">
        <v>119</v>
      </c>
      <c r="B7" s="335" t="s">
        <v>120</v>
      </c>
      <c r="C7" s="332">
        <f>SUM(C8:C13)</f>
        <v>9959</v>
      </c>
      <c r="D7" s="332">
        <f>SUM(D8:D13)</f>
        <v>9959</v>
      </c>
      <c r="E7" s="333"/>
    </row>
    <row r="8" ht="22.5" customHeight="1" spans="1:5">
      <c r="A8" s="334" t="s">
        <v>121</v>
      </c>
      <c r="B8" s="336" t="s">
        <v>122</v>
      </c>
      <c r="C8" s="337">
        <v>1103</v>
      </c>
      <c r="D8" s="337">
        <v>1103</v>
      </c>
      <c r="E8" s="333"/>
    </row>
    <row r="9" ht="22.5" customHeight="1" spans="1:5">
      <c r="A9" s="334" t="s">
        <v>123</v>
      </c>
      <c r="B9" s="336" t="s">
        <v>124</v>
      </c>
      <c r="C9" s="337">
        <v>0</v>
      </c>
      <c r="D9" s="337">
        <v>0</v>
      </c>
      <c r="E9" s="333"/>
    </row>
    <row r="10" ht="22.5" customHeight="1" spans="1:5">
      <c r="A10" s="334" t="s">
        <v>125</v>
      </c>
      <c r="B10" s="336" t="s">
        <v>126</v>
      </c>
      <c r="C10" s="337">
        <v>3369</v>
      </c>
      <c r="D10" s="337">
        <v>3369</v>
      </c>
      <c r="E10" s="333"/>
    </row>
    <row r="11" ht="22.5" customHeight="1" spans="1:5">
      <c r="A11" s="334" t="s">
        <v>127</v>
      </c>
      <c r="B11" s="336" t="s">
        <v>128</v>
      </c>
      <c r="C11" s="337">
        <v>0</v>
      </c>
      <c r="D11" s="337">
        <v>0</v>
      </c>
      <c r="E11" s="333"/>
    </row>
    <row r="12" ht="22.5" customHeight="1" spans="1:5">
      <c r="A12" s="334" t="s">
        <v>129</v>
      </c>
      <c r="B12" s="336" t="s">
        <v>130</v>
      </c>
      <c r="C12" s="337">
        <v>3462</v>
      </c>
      <c r="D12" s="337">
        <v>3462</v>
      </c>
      <c r="E12" s="333"/>
    </row>
    <row r="13" ht="22.5" customHeight="1" spans="1:5">
      <c r="A13" s="334" t="s">
        <v>131</v>
      </c>
      <c r="B13" s="336" t="s">
        <v>132</v>
      </c>
      <c r="C13" s="337">
        <v>2025</v>
      </c>
      <c r="D13" s="337">
        <v>2025</v>
      </c>
      <c r="E13" s="333"/>
    </row>
    <row r="14" ht="22.5" customHeight="1" spans="1:5">
      <c r="A14" s="334" t="s">
        <v>133</v>
      </c>
      <c r="B14" s="335" t="s">
        <v>134</v>
      </c>
      <c r="C14" s="332">
        <f>SUM(C15:C52)</f>
        <v>245490</v>
      </c>
      <c r="D14" s="332">
        <f>SUM(D15:D52)</f>
        <v>176072</v>
      </c>
      <c r="E14" s="333"/>
    </row>
    <row r="15" ht="22.5" customHeight="1" spans="1:5">
      <c r="A15" s="334" t="s">
        <v>135</v>
      </c>
      <c r="B15" s="336" t="s">
        <v>136</v>
      </c>
      <c r="C15" s="337">
        <v>0</v>
      </c>
      <c r="D15" s="337">
        <v>0</v>
      </c>
      <c r="E15" s="333"/>
    </row>
    <row r="16" ht="22.5" customHeight="1" spans="1:5">
      <c r="A16" s="334" t="s">
        <v>137</v>
      </c>
      <c r="B16" s="336" t="s">
        <v>138</v>
      </c>
      <c r="C16" s="337">
        <v>31144</v>
      </c>
      <c r="D16" s="337">
        <v>28831</v>
      </c>
      <c r="E16" s="333"/>
    </row>
    <row r="17" ht="22.5" customHeight="1" spans="1:5">
      <c r="A17" s="334" t="s">
        <v>139</v>
      </c>
      <c r="B17" s="336" t="s">
        <v>140</v>
      </c>
      <c r="C17" s="337">
        <v>15582</v>
      </c>
      <c r="D17" s="337">
        <v>15570</v>
      </c>
      <c r="E17" s="333"/>
    </row>
    <row r="18" ht="22.5" customHeight="1" spans="1:5">
      <c r="A18" s="334" t="s">
        <v>141</v>
      </c>
      <c r="B18" s="336" t="s">
        <v>142</v>
      </c>
      <c r="C18" s="337">
        <v>104839</v>
      </c>
      <c r="D18" s="337">
        <v>35995</v>
      </c>
      <c r="E18" s="333"/>
    </row>
    <row r="19" ht="22.5" customHeight="1" spans="1:5">
      <c r="A19" s="334" t="s">
        <v>143</v>
      </c>
      <c r="B19" s="336" t="s">
        <v>144</v>
      </c>
      <c r="C19" s="337">
        <v>0</v>
      </c>
      <c r="D19" s="337">
        <v>0</v>
      </c>
      <c r="E19" s="333"/>
    </row>
    <row r="20" ht="22.5" customHeight="1" spans="1:5">
      <c r="A20" s="334" t="s">
        <v>145</v>
      </c>
      <c r="B20" s="336" t="s">
        <v>146</v>
      </c>
      <c r="C20" s="337">
        <v>316</v>
      </c>
      <c r="D20" s="337">
        <v>316</v>
      </c>
      <c r="E20" s="333"/>
    </row>
    <row r="21" ht="22.5" customHeight="1" spans="1:5">
      <c r="A21" s="334" t="s">
        <v>147</v>
      </c>
      <c r="B21" s="336" t="s">
        <v>148</v>
      </c>
      <c r="C21" s="337">
        <v>0</v>
      </c>
      <c r="D21" s="337">
        <v>0</v>
      </c>
      <c r="E21" s="333"/>
    </row>
    <row r="22" ht="22.5" customHeight="1" spans="1:5">
      <c r="A22" s="334" t="s">
        <v>149</v>
      </c>
      <c r="B22" s="336" t="s">
        <v>150</v>
      </c>
      <c r="C22" s="337">
        <v>470</v>
      </c>
      <c r="D22" s="337">
        <v>470</v>
      </c>
      <c r="E22" s="333"/>
    </row>
    <row r="23" ht="22.5" customHeight="1" spans="1:5">
      <c r="A23" s="334" t="s">
        <v>151</v>
      </c>
      <c r="B23" s="336" t="s">
        <v>152</v>
      </c>
      <c r="C23" s="337">
        <v>6684</v>
      </c>
      <c r="D23" s="337">
        <v>6684</v>
      </c>
      <c r="E23" s="333"/>
    </row>
    <row r="24" ht="22.5" customHeight="1" spans="1:5">
      <c r="A24" s="334" t="s">
        <v>153</v>
      </c>
      <c r="B24" s="336" t="s">
        <v>154</v>
      </c>
      <c r="C24" s="337">
        <v>0</v>
      </c>
      <c r="D24" s="337">
        <v>0</v>
      </c>
      <c r="E24" s="333"/>
    </row>
    <row r="25" ht="22.5" customHeight="1" spans="1:5">
      <c r="A25" s="334" t="s">
        <v>155</v>
      </c>
      <c r="B25" s="336" t="s">
        <v>156</v>
      </c>
      <c r="C25" s="337">
        <v>0</v>
      </c>
      <c r="D25" s="337">
        <v>0</v>
      </c>
      <c r="E25" s="333"/>
    </row>
    <row r="26" ht="22.5" customHeight="1" spans="1:5">
      <c r="A26" s="334" t="s">
        <v>157</v>
      </c>
      <c r="B26" s="336" t="s">
        <v>158</v>
      </c>
      <c r="C26" s="337">
        <v>71</v>
      </c>
      <c r="D26" s="337">
        <v>157</v>
      </c>
      <c r="E26" s="333"/>
    </row>
    <row r="27" ht="22.5" customHeight="1" spans="1:5">
      <c r="A27" s="334" t="s">
        <v>159</v>
      </c>
      <c r="B27" s="338" t="s">
        <v>160</v>
      </c>
      <c r="C27" s="337">
        <v>0</v>
      </c>
      <c r="D27" s="337">
        <v>0</v>
      </c>
      <c r="E27" s="333"/>
    </row>
    <row r="28" ht="22.5" customHeight="1" spans="1:5">
      <c r="A28" s="334" t="s">
        <v>161</v>
      </c>
      <c r="B28" s="339" t="s">
        <v>162</v>
      </c>
      <c r="C28" s="340">
        <v>2</v>
      </c>
      <c r="D28" s="340">
        <v>30</v>
      </c>
      <c r="E28" s="333"/>
    </row>
    <row r="29" ht="22.5" customHeight="1" spans="1:5">
      <c r="A29" s="334" t="s">
        <v>163</v>
      </c>
      <c r="B29" s="339" t="s">
        <v>164</v>
      </c>
      <c r="C29" s="340">
        <v>0</v>
      </c>
      <c r="D29" s="340">
        <v>0</v>
      </c>
      <c r="E29" s="333"/>
    </row>
    <row r="30" ht="22.5" customHeight="1" spans="1:5">
      <c r="A30" s="334" t="s">
        <v>165</v>
      </c>
      <c r="B30" s="339" t="s">
        <v>166</v>
      </c>
      <c r="C30" s="340">
        <v>0</v>
      </c>
      <c r="D30" s="340">
        <v>0</v>
      </c>
      <c r="E30" s="333"/>
    </row>
    <row r="31" ht="22.5" customHeight="1" spans="1:5">
      <c r="A31" s="334" t="s">
        <v>167</v>
      </c>
      <c r="B31" s="339" t="s">
        <v>168</v>
      </c>
      <c r="C31" s="340">
        <v>0</v>
      </c>
      <c r="D31" s="340">
        <v>148</v>
      </c>
      <c r="E31" s="333"/>
    </row>
    <row r="32" ht="22.5" customHeight="1" spans="1:5">
      <c r="A32" s="334" t="s">
        <v>169</v>
      </c>
      <c r="B32" s="339" t="s">
        <v>170</v>
      </c>
      <c r="C32" s="340">
        <v>12172</v>
      </c>
      <c r="D32" s="340">
        <v>13560</v>
      </c>
      <c r="E32" s="333"/>
    </row>
    <row r="33" ht="22.5" customHeight="1" spans="1:5">
      <c r="A33" s="334" t="s">
        <v>171</v>
      </c>
      <c r="B33" s="339" t="s">
        <v>172</v>
      </c>
      <c r="C33" s="340">
        <v>0</v>
      </c>
      <c r="D33" s="340">
        <v>0</v>
      </c>
      <c r="E33" s="333"/>
    </row>
    <row r="34" ht="22.5" customHeight="1" spans="1:5">
      <c r="A34" s="334" t="s">
        <v>173</v>
      </c>
      <c r="B34" s="339" t="s">
        <v>174</v>
      </c>
      <c r="C34" s="340">
        <v>546</v>
      </c>
      <c r="D34" s="340">
        <v>162</v>
      </c>
      <c r="E34" s="333"/>
    </row>
    <row r="35" ht="22.5" customHeight="1" spans="1:5">
      <c r="A35" s="334" t="s">
        <v>175</v>
      </c>
      <c r="B35" s="339" t="s">
        <v>176</v>
      </c>
      <c r="C35" s="340">
        <v>28090</v>
      </c>
      <c r="D35" s="340">
        <v>27474</v>
      </c>
      <c r="E35" s="333"/>
    </row>
    <row r="36" ht="22.5" customHeight="1" spans="1:5">
      <c r="A36" s="334" t="s">
        <v>177</v>
      </c>
      <c r="B36" s="339" t="s">
        <v>178</v>
      </c>
      <c r="C36" s="340">
        <v>31726</v>
      </c>
      <c r="D36" s="340">
        <v>30030</v>
      </c>
      <c r="E36" s="333"/>
    </row>
    <row r="37" ht="22.5" customHeight="1" spans="1:5">
      <c r="A37" s="334" t="s">
        <v>179</v>
      </c>
      <c r="B37" s="339" t="s">
        <v>180</v>
      </c>
      <c r="C37" s="340">
        <v>0</v>
      </c>
      <c r="D37" s="340">
        <v>0</v>
      </c>
      <c r="E37" s="333"/>
    </row>
    <row r="38" ht="22.5" customHeight="1" spans="1:5">
      <c r="A38" s="334" t="s">
        <v>181</v>
      </c>
      <c r="B38" s="339" t="s">
        <v>182</v>
      </c>
      <c r="C38" s="340">
        <v>0</v>
      </c>
      <c r="D38" s="340">
        <v>0</v>
      </c>
      <c r="E38" s="333"/>
    </row>
    <row r="39" ht="22.5" customHeight="1" spans="1:5">
      <c r="A39" s="334" t="s">
        <v>183</v>
      </c>
      <c r="B39" s="339" t="s">
        <v>184</v>
      </c>
      <c r="C39" s="340">
        <v>11029</v>
      </c>
      <c r="D39" s="340">
        <v>9317</v>
      </c>
      <c r="E39" s="333"/>
    </row>
    <row r="40" ht="22.5" customHeight="1" spans="1:5">
      <c r="A40" s="334" t="s">
        <v>185</v>
      </c>
      <c r="B40" s="339" t="s">
        <v>186</v>
      </c>
      <c r="C40" s="340">
        <v>0</v>
      </c>
      <c r="D40" s="340">
        <v>507</v>
      </c>
      <c r="E40" s="333"/>
    </row>
    <row r="41" ht="22.5" customHeight="1" spans="1:5">
      <c r="A41" s="334" t="s">
        <v>187</v>
      </c>
      <c r="B41" s="339" t="s">
        <v>188</v>
      </c>
      <c r="C41" s="340">
        <v>0</v>
      </c>
      <c r="D41" s="340">
        <v>0</v>
      </c>
      <c r="E41" s="333"/>
    </row>
    <row r="42" ht="22.5" customHeight="1" spans="1:5">
      <c r="A42" s="334" t="s">
        <v>189</v>
      </c>
      <c r="B42" s="339" t="s">
        <v>190</v>
      </c>
      <c r="C42" s="340">
        <v>0</v>
      </c>
      <c r="D42" s="340">
        <v>0</v>
      </c>
      <c r="E42" s="333"/>
    </row>
    <row r="43" ht="22.5" customHeight="1" spans="1:5">
      <c r="A43" s="334" t="s">
        <v>191</v>
      </c>
      <c r="B43" s="339" t="s">
        <v>192</v>
      </c>
      <c r="C43" s="340">
        <v>0</v>
      </c>
      <c r="D43" s="340">
        <v>0</v>
      </c>
      <c r="E43" s="333"/>
    </row>
    <row r="44" ht="22.5" customHeight="1" spans="1:5">
      <c r="A44" s="334" t="s">
        <v>193</v>
      </c>
      <c r="B44" s="339" t="s">
        <v>194</v>
      </c>
      <c r="C44" s="340">
        <v>0</v>
      </c>
      <c r="D44" s="340">
        <v>0</v>
      </c>
      <c r="E44" s="333"/>
    </row>
    <row r="45" ht="22.5" customHeight="1" spans="1:5">
      <c r="A45" s="334" t="s">
        <v>195</v>
      </c>
      <c r="B45" s="339" t="s">
        <v>196</v>
      </c>
      <c r="C45" s="340">
        <v>2819</v>
      </c>
      <c r="D45" s="340">
        <v>6821</v>
      </c>
      <c r="E45" s="333"/>
    </row>
    <row r="46" ht="22.5" customHeight="1" spans="1:5">
      <c r="A46" s="334" t="s">
        <v>197</v>
      </c>
      <c r="B46" s="339" t="s">
        <v>198</v>
      </c>
      <c r="C46" s="340">
        <v>0</v>
      </c>
      <c r="D46" s="340">
        <v>0</v>
      </c>
      <c r="E46" s="333"/>
    </row>
    <row r="47" ht="22.5" customHeight="1" spans="1:5">
      <c r="A47" s="334" t="s">
        <v>199</v>
      </c>
      <c r="B47" s="339" t="s">
        <v>200</v>
      </c>
      <c r="C47" s="340">
        <v>0</v>
      </c>
      <c r="D47" s="340">
        <v>0</v>
      </c>
      <c r="E47" s="333"/>
    </row>
    <row r="48" ht="22.5" customHeight="1" spans="1:5">
      <c r="A48" s="334" t="s">
        <v>201</v>
      </c>
      <c r="B48" s="339" t="s">
        <v>202</v>
      </c>
      <c r="C48" s="340">
        <v>0</v>
      </c>
      <c r="D48" s="340">
        <v>0</v>
      </c>
      <c r="E48" s="333"/>
    </row>
    <row r="49" ht="22.5" customHeight="1" spans="1:5">
      <c r="A49" s="341" t="s">
        <v>203</v>
      </c>
      <c r="B49" s="339" t="s">
        <v>204</v>
      </c>
      <c r="C49" s="340">
        <v>0</v>
      </c>
      <c r="D49" s="340">
        <v>0</v>
      </c>
      <c r="E49" s="333"/>
    </row>
    <row r="50" ht="22.5" customHeight="1" spans="1:5">
      <c r="A50" s="341" t="s">
        <v>205</v>
      </c>
      <c r="B50" s="339" t="s">
        <v>206</v>
      </c>
      <c r="C50" s="340">
        <v>0</v>
      </c>
      <c r="D50" s="340">
        <v>0</v>
      </c>
      <c r="E50" s="333"/>
    </row>
    <row r="51" ht="22.5" customHeight="1" spans="1:5">
      <c r="A51" s="341" t="s">
        <v>207</v>
      </c>
      <c r="B51" s="339" t="s">
        <v>208</v>
      </c>
      <c r="C51" s="340">
        <v>0</v>
      </c>
      <c r="D51" s="340">
        <v>0</v>
      </c>
      <c r="E51" s="333"/>
    </row>
    <row r="52" ht="22.5" customHeight="1" spans="1:5">
      <c r="A52" s="334" t="s">
        <v>209</v>
      </c>
      <c r="B52" s="336" t="s">
        <v>210</v>
      </c>
      <c r="C52" s="337">
        <v>0</v>
      </c>
      <c r="D52" s="337">
        <v>0</v>
      </c>
      <c r="E52" s="333"/>
    </row>
    <row r="53" ht="22.5" customHeight="1" spans="1:5">
      <c r="A53" s="334" t="s">
        <v>211</v>
      </c>
      <c r="B53" s="335" t="s">
        <v>212</v>
      </c>
      <c r="C53" s="332">
        <f>SUM(C54:C74)</f>
        <v>12042</v>
      </c>
      <c r="D53" s="332">
        <f>SUM(D54:D74)</f>
        <v>13282</v>
      </c>
      <c r="E53" s="333"/>
    </row>
    <row r="54" ht="22.5" customHeight="1" spans="1:5">
      <c r="A54" s="334" t="s">
        <v>213</v>
      </c>
      <c r="B54" s="336" t="s">
        <v>214</v>
      </c>
      <c r="C54" s="337">
        <v>48</v>
      </c>
      <c r="D54" s="337">
        <v>0</v>
      </c>
      <c r="E54" s="333"/>
    </row>
    <row r="55" ht="22.5" customHeight="1" spans="1:5">
      <c r="A55" s="334" t="s">
        <v>215</v>
      </c>
      <c r="B55" s="336" t="s">
        <v>216</v>
      </c>
      <c r="C55" s="337">
        <v>0</v>
      </c>
      <c r="D55" s="337">
        <v>0</v>
      </c>
      <c r="E55" s="333"/>
    </row>
    <row r="56" ht="22.5" customHeight="1" spans="1:5">
      <c r="A56" s="334" t="s">
        <v>217</v>
      </c>
      <c r="B56" s="336" t="s">
        <v>218</v>
      </c>
      <c r="C56" s="337">
        <v>0</v>
      </c>
      <c r="D56" s="337">
        <v>67</v>
      </c>
      <c r="E56" s="333"/>
    </row>
    <row r="57" ht="22.5" customHeight="1" spans="1:5">
      <c r="A57" s="334" t="s">
        <v>219</v>
      </c>
      <c r="B57" s="336" t="s">
        <v>220</v>
      </c>
      <c r="C57" s="337">
        <v>0</v>
      </c>
      <c r="D57" s="337">
        <v>390</v>
      </c>
      <c r="E57" s="333"/>
    </row>
    <row r="58" ht="22.5" customHeight="1" spans="1:5">
      <c r="A58" s="334" t="s">
        <v>221</v>
      </c>
      <c r="B58" s="336" t="s">
        <v>222</v>
      </c>
      <c r="C58" s="337">
        <v>0</v>
      </c>
      <c r="D58" s="337">
        <v>0</v>
      </c>
      <c r="E58" s="333"/>
    </row>
    <row r="59" ht="22.5" customHeight="1" spans="1:5">
      <c r="A59" s="334" t="s">
        <v>223</v>
      </c>
      <c r="B59" s="336" t="s">
        <v>224</v>
      </c>
      <c r="C59" s="337">
        <v>0</v>
      </c>
      <c r="D59" s="337">
        <v>347</v>
      </c>
      <c r="E59" s="333"/>
    </row>
    <row r="60" ht="22.5" customHeight="1" spans="1:5">
      <c r="A60" s="334" t="s">
        <v>225</v>
      </c>
      <c r="B60" s="336" t="s">
        <v>226</v>
      </c>
      <c r="C60" s="337">
        <v>0</v>
      </c>
      <c r="D60" s="337">
        <v>0</v>
      </c>
      <c r="E60" s="333"/>
    </row>
    <row r="61" ht="22.5" customHeight="1" spans="1:5">
      <c r="A61" s="334" t="s">
        <v>227</v>
      </c>
      <c r="B61" s="336" t="s">
        <v>228</v>
      </c>
      <c r="C61" s="337">
        <v>456</v>
      </c>
      <c r="D61" s="337">
        <v>476</v>
      </c>
      <c r="E61" s="333"/>
    </row>
    <row r="62" ht="22.5" customHeight="1" spans="1:5">
      <c r="A62" s="334" t="s">
        <v>229</v>
      </c>
      <c r="B62" s="336" t="s">
        <v>230</v>
      </c>
      <c r="C62" s="337">
        <v>568</v>
      </c>
      <c r="D62" s="337">
        <v>1740</v>
      </c>
      <c r="E62" s="333"/>
    </row>
    <row r="63" ht="22.5" customHeight="1" spans="1:5">
      <c r="A63" s="334" t="s">
        <v>231</v>
      </c>
      <c r="B63" s="336" t="s">
        <v>232</v>
      </c>
      <c r="C63" s="337">
        <v>4883</v>
      </c>
      <c r="D63" s="337">
        <v>4883</v>
      </c>
      <c r="E63" s="333"/>
    </row>
    <row r="64" ht="22.5" customHeight="1" spans="1:5">
      <c r="A64" s="334" t="s">
        <v>233</v>
      </c>
      <c r="B64" s="336" t="s">
        <v>234</v>
      </c>
      <c r="C64" s="337">
        <v>1968</v>
      </c>
      <c r="D64" s="337">
        <v>1968</v>
      </c>
      <c r="E64" s="333"/>
    </row>
    <row r="65" ht="22.5" customHeight="1" spans="1:5">
      <c r="A65" s="334" t="s">
        <v>235</v>
      </c>
      <c r="B65" s="336" t="s">
        <v>236</v>
      </c>
      <c r="C65" s="337">
        <v>3673</v>
      </c>
      <c r="D65" s="337">
        <v>3411</v>
      </c>
      <c r="E65" s="333"/>
    </row>
    <row r="66" ht="22.5" customHeight="1" spans="1:5">
      <c r="A66" s="334" t="s">
        <v>237</v>
      </c>
      <c r="B66" s="336" t="s">
        <v>238</v>
      </c>
      <c r="C66" s="337">
        <v>0</v>
      </c>
      <c r="D66" s="337">
        <v>0</v>
      </c>
      <c r="E66" s="333"/>
    </row>
    <row r="67" ht="22.5" customHeight="1" spans="1:5">
      <c r="A67" s="334" t="s">
        <v>239</v>
      </c>
      <c r="B67" s="336" t="s">
        <v>240</v>
      </c>
      <c r="C67" s="337">
        <v>0</v>
      </c>
      <c r="D67" s="337">
        <v>0</v>
      </c>
      <c r="E67" s="333"/>
    </row>
    <row r="68" ht="22.5" customHeight="1" spans="1:5">
      <c r="A68" s="334" t="s">
        <v>241</v>
      </c>
      <c r="B68" s="336" t="s">
        <v>242</v>
      </c>
      <c r="C68" s="337">
        <v>446</v>
      </c>
      <c r="D68" s="337">
        <v>0</v>
      </c>
      <c r="E68" s="333"/>
    </row>
    <row r="69" ht="22.5" customHeight="1" spans="1:5">
      <c r="A69" s="334" t="s">
        <v>243</v>
      </c>
      <c r="B69" s="336" t="s">
        <v>244</v>
      </c>
      <c r="C69" s="337">
        <v>0</v>
      </c>
      <c r="D69" s="337">
        <v>0</v>
      </c>
      <c r="E69" s="333"/>
    </row>
    <row r="70" ht="22.5" customHeight="1" spans="1:5">
      <c r="A70" s="334" t="s">
        <v>245</v>
      </c>
      <c r="B70" s="336" t="s">
        <v>246</v>
      </c>
      <c r="C70" s="337">
        <v>0</v>
      </c>
      <c r="D70" s="337">
        <v>0</v>
      </c>
      <c r="E70" s="333"/>
    </row>
    <row r="71" ht="22.5" customHeight="1" spans="1:5">
      <c r="A71" s="334" t="s">
        <v>247</v>
      </c>
      <c r="B71" s="336" t="s">
        <v>248</v>
      </c>
      <c r="C71" s="337">
        <v>0</v>
      </c>
      <c r="D71" s="337">
        <v>0</v>
      </c>
      <c r="E71" s="333"/>
    </row>
    <row r="72" ht="22.5" customHeight="1" spans="1:5">
      <c r="A72" s="334" t="s">
        <v>249</v>
      </c>
      <c r="B72" s="336" t="s">
        <v>250</v>
      </c>
      <c r="C72" s="337">
        <v>0</v>
      </c>
      <c r="D72" s="337">
        <v>0</v>
      </c>
      <c r="E72" s="333"/>
    </row>
    <row r="73" ht="22.5" customHeight="1" spans="1:5">
      <c r="A73" s="334" t="s">
        <v>251</v>
      </c>
      <c r="B73" s="336" t="s">
        <v>252</v>
      </c>
      <c r="C73" s="337">
        <v>0</v>
      </c>
      <c r="D73" s="337">
        <v>0</v>
      </c>
      <c r="E73" s="333"/>
    </row>
    <row r="74" ht="22.5" customHeight="1" spans="1:5">
      <c r="A74" s="334" t="s">
        <v>253</v>
      </c>
      <c r="B74" s="336" t="s">
        <v>254</v>
      </c>
      <c r="C74" s="337">
        <v>0</v>
      </c>
      <c r="D74" s="337">
        <v>0</v>
      </c>
      <c r="E74" s="333"/>
    </row>
    <row r="75" ht="22.5" customHeight="1" spans="1:5">
      <c r="A75" s="330"/>
      <c r="B75" s="336"/>
      <c r="C75" s="337"/>
      <c r="D75" s="337"/>
      <c r="E75" s="333"/>
    </row>
    <row r="76" ht="22.5" customHeight="1" spans="1:5">
      <c r="A76" s="342"/>
      <c r="E76" s="333"/>
    </row>
    <row r="77" ht="22.5" customHeight="1" spans="5:5">
      <c r="E77" s="333"/>
    </row>
    <row r="78" ht="22.5" customHeight="1" spans="5:5">
      <c r="E78" s="333"/>
    </row>
    <row r="79" ht="22.5" customHeight="1" spans="5:5">
      <c r="E79" s="333"/>
    </row>
    <row r="80" ht="22.5" customHeight="1" spans="5:5">
      <c r="E80" s="333"/>
    </row>
    <row r="81" ht="22.5" customHeight="1" spans="5:5">
      <c r="E81" s="333"/>
    </row>
    <row r="82" ht="22.5" customHeight="1" spans="5:5">
      <c r="E82" s="333"/>
    </row>
    <row r="83" ht="22.5" customHeight="1" spans="5:5">
      <c r="E83" s="333"/>
    </row>
    <row r="84" ht="22.5" customHeight="1" spans="5:5">
      <c r="E84" s="333"/>
    </row>
    <row r="85" ht="22.5" customHeight="1" spans="5:5">
      <c r="E85" s="333"/>
    </row>
    <row r="86" ht="22.5" customHeight="1" spans="5:5">
      <c r="E86" s="333"/>
    </row>
    <row r="87" ht="22.5" customHeight="1" spans="5:5">
      <c r="E87" s="333"/>
    </row>
    <row r="88" ht="22.5" customHeight="1" spans="5:5">
      <c r="E88" s="333"/>
    </row>
    <row r="89" ht="22.5" customHeight="1" spans="5:5">
      <c r="E89" s="333"/>
    </row>
    <row r="90" ht="22.5" customHeight="1" spans="5:5">
      <c r="E90" s="333"/>
    </row>
    <row r="91" ht="22.5" customHeight="1" spans="5:5">
      <c r="E91" s="333"/>
    </row>
    <row r="92" ht="22.5" customHeight="1" spans="5:5">
      <c r="E92" s="333"/>
    </row>
    <row r="93" ht="22.5" customHeight="1" spans="5:5">
      <c r="E93" s="333"/>
    </row>
  </sheetData>
  <mergeCells count="5">
    <mergeCell ref="B2:D2"/>
    <mergeCell ref="A4:A5"/>
    <mergeCell ref="B4:B5"/>
    <mergeCell ref="C4:C5"/>
    <mergeCell ref="D4:D5"/>
  </mergeCells>
  <printOptions horizontalCentered="1"/>
  <pageMargins left="0.751388888888889" right="0.751388888888889" top="0.409027777777778" bottom="0.605555555555556" header="0.10625" footer="0.10625"/>
  <pageSetup paperSize="9" scale="85" firstPageNumber="4" orientation="landscape" useFirstPageNumber="1" horizontalDpi="600"/>
  <headerFooter>
    <oddFooter>&amp;C&amp;14&amp;B&amp;P</oddFooter>
  </headerFooter>
  <rowBreaks count="2" manualBreakCount="2">
    <brk id="51" max="16383" man="1"/>
    <brk id="7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1292"/>
  <sheetViews>
    <sheetView zoomScale="120" zoomScaleNormal="120" workbookViewId="0">
      <pane xSplit="2" ySplit="5" topLeftCell="C518" activePane="bottomRight" state="frozen"/>
      <selection/>
      <selection pane="topRight"/>
      <selection pane="bottomLeft"/>
      <selection pane="bottomRight" activeCell="E563" sqref="E563"/>
    </sheetView>
  </sheetViews>
  <sheetFormatPr defaultColWidth="9" defaultRowHeight="14.25" outlineLevelCol="5"/>
  <cols>
    <col min="1" max="1" width="9" style="273"/>
    <col min="2" max="2" width="50" style="294" customWidth="1"/>
    <col min="3" max="3" width="17.125" style="294" customWidth="1"/>
    <col min="4" max="5" width="18.5" style="294" customWidth="1"/>
    <col min="6" max="6" width="21.125" style="294" customWidth="1"/>
    <col min="7" max="254" width="9" style="294"/>
    <col min="255" max="16384" width="9" style="273"/>
  </cols>
  <sheetData>
    <row r="1" s="294" customFormat="1" ht="18" customHeight="1" spans="1:2">
      <c r="A1" s="296" t="s">
        <v>8</v>
      </c>
      <c r="B1" s="297"/>
    </row>
    <row r="2" s="295" customFormat="1" ht="30.75" customHeight="1" spans="1:6">
      <c r="A2" s="298" t="s">
        <v>255</v>
      </c>
      <c r="B2" s="298"/>
      <c r="C2" s="298"/>
      <c r="D2" s="298"/>
      <c r="E2" s="298"/>
      <c r="F2" s="298"/>
    </row>
    <row r="3" s="295" customFormat="1" ht="24.95" customHeight="1" spans="2:6">
      <c r="B3" s="299"/>
      <c r="C3" s="300"/>
      <c r="F3" s="300" t="s">
        <v>25</v>
      </c>
    </row>
    <row r="4" s="294" customFormat="1" ht="26.25" customHeight="1" spans="1:6">
      <c r="A4" s="253" t="s">
        <v>256</v>
      </c>
      <c r="B4" s="253"/>
      <c r="C4" s="277" t="s">
        <v>29</v>
      </c>
      <c r="D4" s="277" t="s">
        <v>30</v>
      </c>
      <c r="E4" s="277" t="s">
        <v>31</v>
      </c>
      <c r="F4" s="277" t="s">
        <v>32</v>
      </c>
    </row>
    <row r="5" s="294" customFormat="1" ht="31.5" customHeight="1" spans="1:6">
      <c r="A5" s="301" t="s">
        <v>257</v>
      </c>
      <c r="B5" s="302" t="s">
        <v>258</v>
      </c>
      <c r="C5" s="279"/>
      <c r="D5" s="280"/>
      <c r="E5" s="280"/>
      <c r="F5" s="280"/>
    </row>
    <row r="6" spans="1:6">
      <c r="A6" s="303" t="s">
        <v>259</v>
      </c>
      <c r="B6" s="304" t="s">
        <v>260</v>
      </c>
      <c r="C6" s="305">
        <f>SUM(C7,C19,C28,C38,C49,C60,C71,C79,C88,C101,C110,C121,C133,C140,C148,C154,C161,C168,C182,C189,C175,C197,C203,C209,C216,C244,C231,C238)</f>
        <v>36196</v>
      </c>
      <c r="D6" s="305">
        <f>SUM(D7,D19,D28,D38,D49,D60,D71,D79,D88,D101,D110,D121,D133,D140,D148,D154,D161,D168,D182,D189,D175,D197,D203,D209,D216,D244,D231,D238)</f>
        <v>638</v>
      </c>
      <c r="E6" s="305">
        <f>SUM(E7,E19,E28,E38,E49,E60,E71,E79,E88,E101,E110,E121,E133,E140,E148,E154,E161,E168,E182,E189,E175,E197,E203,E209,E216,E244,E231,E238)</f>
        <v>-11605</v>
      </c>
      <c r="F6" s="293">
        <f>SUM(C6+D6+E6)</f>
        <v>25229</v>
      </c>
    </row>
    <row r="7" s="294" customFormat="1" spans="1:6">
      <c r="A7" s="303" t="s">
        <v>261</v>
      </c>
      <c r="B7" s="304" t="s">
        <v>262</v>
      </c>
      <c r="C7" s="305">
        <f>SUM(C8:C18)</f>
        <v>1093</v>
      </c>
      <c r="D7" s="305">
        <f>SUM(D8:D18)</f>
        <v>43</v>
      </c>
      <c r="E7" s="305">
        <f>SUM(E8:E18)</f>
        <v>-410</v>
      </c>
      <c r="F7" s="293">
        <f t="shared" ref="F7:F70" si="0">SUM(C7+D7+E7)</f>
        <v>726</v>
      </c>
    </row>
    <row r="8" spans="1:6">
      <c r="A8" s="303" t="s">
        <v>263</v>
      </c>
      <c r="B8" s="304" t="s">
        <v>264</v>
      </c>
      <c r="C8" s="305">
        <v>643</v>
      </c>
      <c r="D8" s="305">
        <v>0</v>
      </c>
      <c r="E8" s="305">
        <v>0</v>
      </c>
      <c r="F8" s="293">
        <f t="shared" si="0"/>
        <v>643</v>
      </c>
    </row>
    <row r="9" hidden="1" spans="1:6">
      <c r="A9" s="303" t="s">
        <v>265</v>
      </c>
      <c r="B9" s="304" t="s">
        <v>266</v>
      </c>
      <c r="C9" s="305"/>
      <c r="D9" s="305"/>
      <c r="E9" s="305"/>
      <c r="F9" s="293">
        <f t="shared" si="0"/>
        <v>0</v>
      </c>
    </row>
    <row r="10" hidden="1" spans="1:6">
      <c r="A10" s="303" t="s">
        <v>267</v>
      </c>
      <c r="B10" s="304" t="s">
        <v>268</v>
      </c>
      <c r="C10" s="305"/>
      <c r="D10" s="305"/>
      <c r="E10" s="305"/>
      <c r="F10" s="293">
        <f t="shared" si="0"/>
        <v>0</v>
      </c>
    </row>
    <row r="11" spans="1:6">
      <c r="A11" s="303" t="s">
        <v>269</v>
      </c>
      <c r="B11" s="304" t="s">
        <v>270</v>
      </c>
      <c r="C11" s="305">
        <v>68</v>
      </c>
      <c r="D11" s="305">
        <v>0</v>
      </c>
      <c r="E11" s="305">
        <v>-68</v>
      </c>
      <c r="F11" s="293">
        <f t="shared" si="0"/>
        <v>0</v>
      </c>
    </row>
    <row r="12" hidden="1" spans="1:6">
      <c r="A12" s="303" t="s">
        <v>271</v>
      </c>
      <c r="B12" s="304" t="s">
        <v>272</v>
      </c>
      <c r="C12" s="305"/>
      <c r="D12" s="305"/>
      <c r="E12" s="305"/>
      <c r="F12" s="293">
        <f t="shared" si="0"/>
        <v>0</v>
      </c>
    </row>
    <row r="13" hidden="1" spans="1:6">
      <c r="A13" s="303" t="s">
        <v>273</v>
      </c>
      <c r="B13" s="304" t="s">
        <v>274</v>
      </c>
      <c r="C13" s="305"/>
      <c r="D13" s="305"/>
      <c r="E13" s="305"/>
      <c r="F13" s="293">
        <f t="shared" si="0"/>
        <v>0</v>
      </c>
    </row>
    <row r="14" spans="1:6">
      <c r="A14" s="303" t="s">
        <v>275</v>
      </c>
      <c r="B14" s="304" t="s">
        <v>276</v>
      </c>
      <c r="C14" s="305">
        <v>53</v>
      </c>
      <c r="D14" s="305">
        <v>0</v>
      </c>
      <c r="E14" s="305">
        <v>-53</v>
      </c>
      <c r="F14" s="293">
        <f t="shared" si="0"/>
        <v>0</v>
      </c>
    </row>
    <row r="15" spans="1:6">
      <c r="A15" s="303" t="s">
        <v>277</v>
      </c>
      <c r="B15" s="304" t="s">
        <v>278</v>
      </c>
      <c r="C15" s="305">
        <v>0</v>
      </c>
      <c r="D15" s="305">
        <v>1</v>
      </c>
      <c r="E15" s="305">
        <v>0</v>
      </c>
      <c r="F15" s="293">
        <f t="shared" si="0"/>
        <v>1</v>
      </c>
    </row>
    <row r="16" hidden="1" spans="1:6">
      <c r="A16" s="303" t="s">
        <v>279</v>
      </c>
      <c r="B16" s="304" t="s">
        <v>280</v>
      </c>
      <c r="C16" s="305"/>
      <c r="D16" s="305"/>
      <c r="E16" s="305"/>
      <c r="F16" s="293">
        <f t="shared" si="0"/>
        <v>0</v>
      </c>
    </row>
    <row r="17" hidden="1" spans="1:6">
      <c r="A17" s="303" t="s">
        <v>281</v>
      </c>
      <c r="B17" s="304" t="s">
        <v>282</v>
      </c>
      <c r="C17" s="305"/>
      <c r="D17" s="305"/>
      <c r="E17" s="305"/>
      <c r="F17" s="293">
        <f t="shared" si="0"/>
        <v>0</v>
      </c>
    </row>
    <row r="18" spans="1:6">
      <c r="A18" s="303" t="s">
        <v>283</v>
      </c>
      <c r="B18" s="304" t="s">
        <v>284</v>
      </c>
      <c r="C18" s="305">
        <v>329</v>
      </c>
      <c r="D18" s="305">
        <v>42</v>
      </c>
      <c r="E18" s="305">
        <v>-289</v>
      </c>
      <c r="F18" s="293">
        <f t="shared" si="0"/>
        <v>82</v>
      </c>
    </row>
    <row r="19" spans="1:6">
      <c r="A19" s="303" t="s">
        <v>285</v>
      </c>
      <c r="B19" s="304" t="s">
        <v>286</v>
      </c>
      <c r="C19" s="305">
        <f>SUM(C20:C27)</f>
        <v>767</v>
      </c>
      <c r="D19" s="305">
        <f>SUM(D20:D27)</f>
        <v>39</v>
      </c>
      <c r="E19" s="305">
        <f>SUM(E20:E27)</f>
        <v>-150</v>
      </c>
      <c r="F19" s="293">
        <f t="shared" si="0"/>
        <v>656</v>
      </c>
    </row>
    <row r="20" spans="1:6">
      <c r="A20" s="303" t="s">
        <v>287</v>
      </c>
      <c r="B20" s="304" t="s">
        <v>264</v>
      </c>
      <c r="C20" s="305">
        <v>617</v>
      </c>
      <c r="D20" s="305">
        <v>0</v>
      </c>
      <c r="E20" s="305">
        <v>0</v>
      </c>
      <c r="F20" s="293">
        <f t="shared" si="0"/>
        <v>617</v>
      </c>
    </row>
    <row r="21" hidden="1" spans="1:6">
      <c r="A21" s="303" t="s">
        <v>288</v>
      </c>
      <c r="B21" s="304" t="s">
        <v>266</v>
      </c>
      <c r="C21" s="305">
        <v>0</v>
      </c>
      <c r="D21" s="305"/>
      <c r="E21" s="305"/>
      <c r="F21" s="293">
        <f t="shared" si="0"/>
        <v>0</v>
      </c>
    </row>
    <row r="22" hidden="1" spans="1:6">
      <c r="A22" s="303" t="s">
        <v>289</v>
      </c>
      <c r="B22" s="304" t="s">
        <v>268</v>
      </c>
      <c r="C22" s="305">
        <v>0</v>
      </c>
      <c r="D22" s="305"/>
      <c r="E22" s="305"/>
      <c r="F22" s="293">
        <f t="shared" si="0"/>
        <v>0</v>
      </c>
    </row>
    <row r="23" spans="1:6">
      <c r="A23" s="303" t="s">
        <v>290</v>
      </c>
      <c r="B23" s="304" t="s">
        <v>291</v>
      </c>
      <c r="C23" s="305">
        <v>58</v>
      </c>
      <c r="D23" s="305">
        <v>0</v>
      </c>
      <c r="E23" s="305">
        <v>-58</v>
      </c>
      <c r="F23" s="293">
        <f t="shared" si="0"/>
        <v>0</v>
      </c>
    </row>
    <row r="24" spans="1:6">
      <c r="A24" s="303" t="s">
        <v>292</v>
      </c>
      <c r="B24" s="304" t="s">
        <v>293</v>
      </c>
      <c r="C24" s="305">
        <v>35</v>
      </c>
      <c r="D24" s="305">
        <v>0</v>
      </c>
      <c r="E24" s="305">
        <v>-35</v>
      </c>
      <c r="F24" s="293">
        <f t="shared" si="0"/>
        <v>0</v>
      </c>
    </row>
    <row r="25" hidden="1" spans="1:6">
      <c r="A25" s="303" t="s">
        <v>294</v>
      </c>
      <c r="B25" s="304" t="s">
        <v>295</v>
      </c>
      <c r="C25" s="305">
        <v>0</v>
      </c>
      <c r="D25" s="305"/>
      <c r="E25" s="305"/>
      <c r="F25" s="293">
        <f t="shared" si="0"/>
        <v>0</v>
      </c>
    </row>
    <row r="26" hidden="1" spans="1:6">
      <c r="A26" s="303" t="s">
        <v>296</v>
      </c>
      <c r="B26" s="304" t="s">
        <v>282</v>
      </c>
      <c r="C26" s="305">
        <v>0</v>
      </c>
      <c r="D26" s="305"/>
      <c r="E26" s="305"/>
      <c r="F26" s="293">
        <f t="shared" si="0"/>
        <v>0</v>
      </c>
    </row>
    <row r="27" spans="1:6">
      <c r="A27" s="303" t="s">
        <v>297</v>
      </c>
      <c r="B27" s="304" t="s">
        <v>298</v>
      </c>
      <c r="C27" s="305">
        <v>57</v>
      </c>
      <c r="D27" s="305">
        <v>39</v>
      </c>
      <c r="E27" s="305">
        <v>-57</v>
      </c>
      <c r="F27" s="293">
        <f t="shared" si="0"/>
        <v>39</v>
      </c>
    </row>
    <row r="28" spans="1:6">
      <c r="A28" s="303" t="s">
        <v>299</v>
      </c>
      <c r="B28" s="304" t="s">
        <v>300</v>
      </c>
      <c r="C28" s="305">
        <f>SUM(C29:C37)</f>
        <v>19891</v>
      </c>
      <c r="D28" s="305">
        <f>SUM(D29:D37)</f>
        <v>213</v>
      </c>
      <c r="E28" s="305">
        <f>SUM(E29:E37)</f>
        <v>-3780</v>
      </c>
      <c r="F28" s="293">
        <f t="shared" si="0"/>
        <v>16324</v>
      </c>
    </row>
    <row r="29" spans="1:6">
      <c r="A29" s="303" t="s">
        <v>301</v>
      </c>
      <c r="B29" s="304" t="s">
        <v>264</v>
      </c>
      <c r="C29" s="305">
        <v>14604</v>
      </c>
      <c r="D29" s="305">
        <v>36</v>
      </c>
      <c r="E29" s="305">
        <v>0</v>
      </c>
      <c r="F29" s="293">
        <f t="shared" si="0"/>
        <v>14640</v>
      </c>
    </row>
    <row r="30" hidden="1" spans="1:6">
      <c r="A30" s="303" t="s">
        <v>302</v>
      </c>
      <c r="B30" s="304" t="s">
        <v>266</v>
      </c>
      <c r="C30" s="305">
        <v>0</v>
      </c>
      <c r="D30" s="305"/>
      <c r="E30" s="305"/>
      <c r="F30" s="293">
        <f t="shared" si="0"/>
        <v>0</v>
      </c>
    </row>
    <row r="31" hidden="1" spans="1:6">
      <c r="A31" s="303" t="s">
        <v>303</v>
      </c>
      <c r="B31" s="304" t="s">
        <v>268</v>
      </c>
      <c r="C31" s="305">
        <v>0</v>
      </c>
      <c r="D31" s="305"/>
      <c r="E31" s="305"/>
      <c r="F31" s="293">
        <f t="shared" si="0"/>
        <v>0</v>
      </c>
    </row>
    <row r="32" hidden="1" spans="1:6">
      <c r="A32" s="303" t="s">
        <v>304</v>
      </c>
      <c r="B32" s="304" t="s">
        <v>305</v>
      </c>
      <c r="C32" s="305">
        <v>0</v>
      </c>
      <c r="D32" s="305"/>
      <c r="E32" s="305"/>
      <c r="F32" s="293">
        <f t="shared" si="0"/>
        <v>0</v>
      </c>
    </row>
    <row r="33" hidden="1" spans="1:6">
      <c r="A33" s="303" t="s">
        <v>306</v>
      </c>
      <c r="B33" s="304" t="s">
        <v>307</v>
      </c>
      <c r="C33" s="305">
        <v>0</v>
      </c>
      <c r="D33" s="305"/>
      <c r="E33" s="305"/>
      <c r="F33" s="293">
        <f t="shared" si="0"/>
        <v>0</v>
      </c>
    </row>
    <row r="34" hidden="1" spans="1:6">
      <c r="A34" s="303" t="s">
        <v>308</v>
      </c>
      <c r="B34" s="306" t="s">
        <v>309</v>
      </c>
      <c r="C34" s="305">
        <v>0</v>
      </c>
      <c r="D34" s="305"/>
      <c r="E34" s="305"/>
      <c r="F34" s="293">
        <f t="shared" si="0"/>
        <v>0</v>
      </c>
    </row>
    <row r="35" hidden="1" spans="1:6">
      <c r="A35" s="303" t="s">
        <v>310</v>
      </c>
      <c r="B35" s="304" t="s">
        <v>311</v>
      </c>
      <c r="C35" s="305">
        <v>0</v>
      </c>
      <c r="D35" s="305"/>
      <c r="E35" s="305"/>
      <c r="F35" s="293">
        <f t="shared" si="0"/>
        <v>0</v>
      </c>
    </row>
    <row r="36" spans="1:6">
      <c r="A36" s="303" t="s">
        <v>312</v>
      </c>
      <c r="B36" s="304" t="s">
        <v>282</v>
      </c>
      <c r="C36" s="305">
        <v>987</v>
      </c>
      <c r="D36" s="305">
        <v>0</v>
      </c>
      <c r="E36" s="305">
        <v>0</v>
      </c>
      <c r="F36" s="293">
        <f t="shared" si="0"/>
        <v>987</v>
      </c>
    </row>
    <row r="37" spans="1:6">
      <c r="A37" s="303">
        <v>2010399</v>
      </c>
      <c r="B37" s="304" t="s">
        <v>313</v>
      </c>
      <c r="C37" s="305">
        <v>4300</v>
      </c>
      <c r="D37" s="305">
        <v>177</v>
      </c>
      <c r="E37" s="305">
        <v>-3780</v>
      </c>
      <c r="F37" s="293">
        <f t="shared" si="0"/>
        <v>697</v>
      </c>
    </row>
    <row r="38" spans="1:6">
      <c r="A38" s="303" t="s">
        <v>314</v>
      </c>
      <c r="B38" s="304" t="s">
        <v>315</v>
      </c>
      <c r="C38" s="305">
        <f>SUM(C39:C48)</f>
        <v>498</v>
      </c>
      <c r="D38" s="305">
        <f>SUM(D39:D48)</f>
        <v>3</v>
      </c>
      <c r="E38" s="305">
        <f>SUM(E39:E48)</f>
        <v>-42</v>
      </c>
      <c r="F38" s="293">
        <f t="shared" si="0"/>
        <v>459</v>
      </c>
    </row>
    <row r="39" spans="1:6">
      <c r="A39" s="303" t="s">
        <v>316</v>
      </c>
      <c r="B39" s="304" t="s">
        <v>264</v>
      </c>
      <c r="C39" s="305">
        <v>457</v>
      </c>
      <c r="D39" s="305">
        <v>0</v>
      </c>
      <c r="E39" s="305">
        <v>0</v>
      </c>
      <c r="F39" s="293">
        <f t="shared" si="0"/>
        <v>457</v>
      </c>
    </row>
    <row r="40" hidden="1" spans="1:6">
      <c r="A40" s="303" t="s">
        <v>317</v>
      </c>
      <c r="B40" s="304" t="s">
        <v>266</v>
      </c>
      <c r="C40" s="305">
        <v>0</v>
      </c>
      <c r="D40" s="305"/>
      <c r="E40" s="305"/>
      <c r="F40" s="293">
        <f t="shared" si="0"/>
        <v>0</v>
      </c>
    </row>
    <row r="41" hidden="1" spans="1:6">
      <c r="A41" s="303" t="s">
        <v>318</v>
      </c>
      <c r="B41" s="304" t="s">
        <v>268</v>
      </c>
      <c r="C41" s="305">
        <v>0</v>
      </c>
      <c r="D41" s="305"/>
      <c r="E41" s="305"/>
      <c r="F41" s="293">
        <f t="shared" si="0"/>
        <v>0</v>
      </c>
    </row>
    <row r="42" hidden="1" spans="1:6">
      <c r="A42" s="303" t="s">
        <v>319</v>
      </c>
      <c r="B42" s="304" t="s">
        <v>320</v>
      </c>
      <c r="C42" s="305">
        <v>0</v>
      </c>
      <c r="D42" s="305"/>
      <c r="E42" s="305"/>
      <c r="F42" s="293">
        <f t="shared" si="0"/>
        <v>0</v>
      </c>
    </row>
    <row r="43" hidden="1" spans="1:6">
      <c r="A43" s="303" t="s">
        <v>321</v>
      </c>
      <c r="B43" s="304" t="s">
        <v>322</v>
      </c>
      <c r="C43" s="305">
        <v>0</v>
      </c>
      <c r="D43" s="305"/>
      <c r="E43" s="305"/>
      <c r="F43" s="293">
        <f t="shared" si="0"/>
        <v>0</v>
      </c>
    </row>
    <row r="44" hidden="1" spans="1:6">
      <c r="A44" s="303" t="s">
        <v>323</v>
      </c>
      <c r="B44" s="304" t="s">
        <v>324</v>
      </c>
      <c r="C44" s="305">
        <v>0</v>
      </c>
      <c r="D44" s="305"/>
      <c r="E44" s="305"/>
      <c r="F44" s="293">
        <f t="shared" si="0"/>
        <v>0</v>
      </c>
    </row>
    <row r="45" hidden="1" spans="1:6">
      <c r="A45" s="303" t="s">
        <v>325</v>
      </c>
      <c r="B45" s="304" t="s">
        <v>326</v>
      </c>
      <c r="C45" s="305">
        <v>0</v>
      </c>
      <c r="D45" s="305"/>
      <c r="E45" s="305"/>
      <c r="F45" s="293">
        <f t="shared" si="0"/>
        <v>0</v>
      </c>
    </row>
    <row r="46" hidden="1" spans="1:6">
      <c r="A46" s="303" t="s">
        <v>327</v>
      </c>
      <c r="B46" s="304" t="s">
        <v>328</v>
      </c>
      <c r="C46" s="305">
        <v>0</v>
      </c>
      <c r="D46" s="305"/>
      <c r="E46" s="305"/>
      <c r="F46" s="293">
        <f t="shared" si="0"/>
        <v>0</v>
      </c>
    </row>
    <row r="47" hidden="1" spans="1:6">
      <c r="A47" s="303" t="s">
        <v>329</v>
      </c>
      <c r="B47" s="304" t="s">
        <v>282</v>
      </c>
      <c r="C47" s="305">
        <v>0</v>
      </c>
      <c r="D47" s="305"/>
      <c r="E47" s="305"/>
      <c r="F47" s="293">
        <f t="shared" si="0"/>
        <v>0</v>
      </c>
    </row>
    <row r="48" spans="1:6">
      <c r="A48" s="303" t="s">
        <v>330</v>
      </c>
      <c r="B48" s="304" t="s">
        <v>331</v>
      </c>
      <c r="C48" s="305">
        <v>41</v>
      </c>
      <c r="D48" s="305">
        <v>3</v>
      </c>
      <c r="E48" s="305">
        <v>-42</v>
      </c>
      <c r="F48" s="293">
        <f t="shared" si="0"/>
        <v>2</v>
      </c>
    </row>
    <row r="49" spans="1:6">
      <c r="A49" s="303" t="s">
        <v>332</v>
      </c>
      <c r="B49" s="304" t="s">
        <v>333</v>
      </c>
      <c r="C49" s="305">
        <f>SUM(C50:C59)</f>
        <v>546</v>
      </c>
      <c r="D49" s="305">
        <f>SUM(D50:D59)</f>
        <v>0</v>
      </c>
      <c r="E49" s="305">
        <f>SUM(E50:E59)</f>
        <v>-319</v>
      </c>
      <c r="F49" s="293">
        <f t="shared" si="0"/>
        <v>227</v>
      </c>
    </row>
    <row r="50" spans="1:6">
      <c r="A50" s="303" t="s">
        <v>334</v>
      </c>
      <c r="B50" s="304" t="s">
        <v>264</v>
      </c>
      <c r="C50" s="305">
        <v>191</v>
      </c>
      <c r="D50" s="305">
        <v>0</v>
      </c>
      <c r="E50" s="305">
        <v>0</v>
      </c>
      <c r="F50" s="293">
        <f t="shared" si="0"/>
        <v>191</v>
      </c>
    </row>
    <row r="51" hidden="1" spans="1:6">
      <c r="A51" s="303" t="s">
        <v>335</v>
      </c>
      <c r="B51" s="304" t="s">
        <v>266</v>
      </c>
      <c r="C51" s="305">
        <v>0</v>
      </c>
      <c r="D51" s="305"/>
      <c r="E51" s="305"/>
      <c r="F51" s="293">
        <f t="shared" si="0"/>
        <v>0</v>
      </c>
    </row>
    <row r="52" hidden="1" spans="1:6">
      <c r="A52" s="303" t="s">
        <v>336</v>
      </c>
      <c r="B52" s="304" t="s">
        <v>268</v>
      </c>
      <c r="C52" s="305">
        <v>0</v>
      </c>
      <c r="D52" s="305"/>
      <c r="E52" s="305"/>
      <c r="F52" s="293">
        <f t="shared" si="0"/>
        <v>0</v>
      </c>
    </row>
    <row r="53" hidden="1" spans="1:6">
      <c r="A53" s="303" t="s">
        <v>337</v>
      </c>
      <c r="B53" s="304" t="s">
        <v>338</v>
      </c>
      <c r="C53" s="305">
        <v>0</v>
      </c>
      <c r="D53" s="305"/>
      <c r="E53" s="305"/>
      <c r="F53" s="293">
        <f t="shared" si="0"/>
        <v>0</v>
      </c>
    </row>
    <row r="54" hidden="1" spans="1:6">
      <c r="A54" s="303" t="s">
        <v>339</v>
      </c>
      <c r="B54" s="304" t="s">
        <v>340</v>
      </c>
      <c r="C54" s="305">
        <v>0</v>
      </c>
      <c r="D54" s="305"/>
      <c r="E54" s="305"/>
      <c r="F54" s="293">
        <f t="shared" si="0"/>
        <v>0</v>
      </c>
    </row>
    <row r="55" hidden="1" spans="1:6">
      <c r="A55" s="303" t="s">
        <v>341</v>
      </c>
      <c r="B55" s="304" t="s">
        <v>342</v>
      </c>
      <c r="C55" s="305">
        <v>0</v>
      </c>
      <c r="D55" s="305"/>
      <c r="E55" s="305"/>
      <c r="F55" s="293">
        <f t="shared" si="0"/>
        <v>0</v>
      </c>
    </row>
    <row r="56" spans="1:6">
      <c r="A56" s="303" t="s">
        <v>343</v>
      </c>
      <c r="B56" s="304" t="s">
        <v>344</v>
      </c>
      <c r="C56" s="305">
        <v>288</v>
      </c>
      <c r="D56" s="305">
        <v>0</v>
      </c>
      <c r="E56" s="305">
        <v>-263</v>
      </c>
      <c r="F56" s="293">
        <f t="shared" si="0"/>
        <v>25</v>
      </c>
    </row>
    <row r="57" spans="1:6">
      <c r="A57" s="303" t="s">
        <v>345</v>
      </c>
      <c r="B57" s="304" t="s">
        <v>346</v>
      </c>
      <c r="C57" s="305">
        <v>45</v>
      </c>
      <c r="D57" s="305">
        <v>0</v>
      </c>
      <c r="E57" s="305">
        <v>-45</v>
      </c>
      <c r="F57" s="293">
        <f t="shared" si="0"/>
        <v>0</v>
      </c>
    </row>
    <row r="58" hidden="1" spans="1:6">
      <c r="A58" s="303" t="s">
        <v>347</v>
      </c>
      <c r="B58" s="304" t="s">
        <v>282</v>
      </c>
      <c r="C58" s="305">
        <v>0</v>
      </c>
      <c r="D58" s="305"/>
      <c r="E58" s="305"/>
      <c r="F58" s="293">
        <f t="shared" si="0"/>
        <v>0</v>
      </c>
    </row>
    <row r="59" spans="1:6">
      <c r="A59" s="303" t="s">
        <v>348</v>
      </c>
      <c r="B59" s="304" t="s">
        <v>349</v>
      </c>
      <c r="C59" s="305">
        <v>22</v>
      </c>
      <c r="D59" s="305">
        <v>0</v>
      </c>
      <c r="E59" s="305">
        <v>-11</v>
      </c>
      <c r="F59" s="293">
        <f t="shared" si="0"/>
        <v>11</v>
      </c>
    </row>
    <row r="60" spans="1:6">
      <c r="A60" s="303" t="s">
        <v>350</v>
      </c>
      <c r="B60" s="306" t="s">
        <v>351</v>
      </c>
      <c r="C60" s="305">
        <f>SUM(C61:C70)</f>
        <v>2596</v>
      </c>
      <c r="D60" s="305">
        <f>SUM(D61:D70)</f>
        <v>11</v>
      </c>
      <c r="E60" s="305">
        <f>SUM(E61:E70)</f>
        <v>-1446</v>
      </c>
      <c r="F60" s="293">
        <f t="shared" si="0"/>
        <v>1161</v>
      </c>
    </row>
    <row r="61" spans="1:6">
      <c r="A61" s="303" t="s">
        <v>352</v>
      </c>
      <c r="B61" s="304" t="s">
        <v>264</v>
      </c>
      <c r="C61" s="305">
        <v>969</v>
      </c>
      <c r="D61" s="305">
        <v>0</v>
      </c>
      <c r="E61" s="305">
        <v>0</v>
      </c>
      <c r="F61" s="293">
        <f t="shared" si="0"/>
        <v>969</v>
      </c>
    </row>
    <row r="62" spans="1:6">
      <c r="A62" s="303" t="s">
        <v>353</v>
      </c>
      <c r="B62" s="304" t="s">
        <v>266</v>
      </c>
      <c r="C62" s="305">
        <v>0</v>
      </c>
      <c r="D62" s="305">
        <v>5</v>
      </c>
      <c r="E62" s="305">
        <v>0</v>
      </c>
      <c r="F62" s="293">
        <f t="shared" si="0"/>
        <v>5</v>
      </c>
    </row>
    <row r="63" hidden="1" spans="1:6">
      <c r="A63" s="303" t="s">
        <v>354</v>
      </c>
      <c r="B63" s="304" t="s">
        <v>268</v>
      </c>
      <c r="C63" s="305">
        <v>0</v>
      </c>
      <c r="D63" s="305"/>
      <c r="E63" s="305"/>
      <c r="F63" s="293">
        <f t="shared" si="0"/>
        <v>0</v>
      </c>
    </row>
    <row r="64" hidden="1" spans="1:6">
      <c r="A64" s="303" t="s">
        <v>355</v>
      </c>
      <c r="B64" s="304" t="s">
        <v>356</v>
      </c>
      <c r="C64" s="305">
        <v>0</v>
      </c>
      <c r="D64" s="305"/>
      <c r="E64" s="305"/>
      <c r="F64" s="293">
        <f t="shared" si="0"/>
        <v>0</v>
      </c>
    </row>
    <row r="65" hidden="1" spans="1:6">
      <c r="A65" s="303" t="s">
        <v>357</v>
      </c>
      <c r="B65" s="304" t="s">
        <v>358</v>
      </c>
      <c r="C65" s="305">
        <v>0</v>
      </c>
      <c r="D65" s="305"/>
      <c r="E65" s="305"/>
      <c r="F65" s="293">
        <f t="shared" si="0"/>
        <v>0</v>
      </c>
    </row>
    <row r="66" hidden="1" spans="1:6">
      <c r="A66" s="303" t="s">
        <v>359</v>
      </c>
      <c r="B66" s="304" t="s">
        <v>360</v>
      </c>
      <c r="C66" s="305">
        <v>0</v>
      </c>
      <c r="D66" s="305"/>
      <c r="E66" s="305"/>
      <c r="F66" s="293">
        <f t="shared" si="0"/>
        <v>0</v>
      </c>
    </row>
    <row r="67" hidden="1" spans="1:6">
      <c r="A67" s="303" t="s">
        <v>361</v>
      </c>
      <c r="B67" s="304" t="s">
        <v>362</v>
      </c>
      <c r="C67" s="305">
        <v>0</v>
      </c>
      <c r="D67" s="305"/>
      <c r="E67" s="305"/>
      <c r="F67" s="293">
        <f t="shared" si="0"/>
        <v>0</v>
      </c>
    </row>
    <row r="68" hidden="1" spans="1:6">
      <c r="A68" s="303" t="s">
        <v>363</v>
      </c>
      <c r="B68" s="304" t="s">
        <v>364</v>
      </c>
      <c r="C68" s="305">
        <v>0</v>
      </c>
      <c r="D68" s="305"/>
      <c r="E68" s="305"/>
      <c r="F68" s="293">
        <f t="shared" si="0"/>
        <v>0</v>
      </c>
    </row>
    <row r="69" spans="1:6">
      <c r="A69" s="303" t="s">
        <v>365</v>
      </c>
      <c r="B69" s="304" t="s">
        <v>282</v>
      </c>
      <c r="C69" s="305">
        <v>179</v>
      </c>
      <c r="D69" s="305">
        <v>0</v>
      </c>
      <c r="E69" s="305">
        <v>0</v>
      </c>
      <c r="F69" s="293">
        <f t="shared" si="0"/>
        <v>179</v>
      </c>
    </row>
    <row r="70" spans="1:6">
      <c r="A70" s="303" t="s">
        <v>366</v>
      </c>
      <c r="B70" s="304" t="s">
        <v>367</v>
      </c>
      <c r="C70" s="305">
        <v>1448</v>
      </c>
      <c r="D70" s="305">
        <v>6</v>
      </c>
      <c r="E70" s="305">
        <v>-1446</v>
      </c>
      <c r="F70" s="293">
        <f t="shared" si="0"/>
        <v>8</v>
      </c>
    </row>
    <row r="71" spans="1:6">
      <c r="A71" s="303" t="s">
        <v>368</v>
      </c>
      <c r="B71" s="304" t="s">
        <v>369</v>
      </c>
      <c r="C71" s="305">
        <f>SUM(C72:C78)</f>
        <v>2500</v>
      </c>
      <c r="D71" s="305">
        <f>SUM(D72:D78)</f>
        <v>0</v>
      </c>
      <c r="E71" s="305">
        <f>SUM(E72:E78)</f>
        <v>-2500</v>
      </c>
      <c r="F71" s="293">
        <f t="shared" ref="F71:F134" si="1">SUM(C71+D71+E71)</f>
        <v>0</v>
      </c>
    </row>
    <row r="72" hidden="1" spans="1:6">
      <c r="A72" s="303" t="s">
        <v>370</v>
      </c>
      <c r="B72" s="304" t="s">
        <v>264</v>
      </c>
      <c r="C72" s="305">
        <v>0</v>
      </c>
      <c r="D72" s="305"/>
      <c r="E72" s="305"/>
      <c r="F72" s="293">
        <f t="shared" si="1"/>
        <v>0</v>
      </c>
    </row>
    <row r="73" hidden="1" spans="1:6">
      <c r="A73" s="303" t="s">
        <v>371</v>
      </c>
      <c r="B73" s="304" t="s">
        <v>266</v>
      </c>
      <c r="C73" s="305">
        <v>0</v>
      </c>
      <c r="D73" s="305"/>
      <c r="E73" s="305"/>
      <c r="F73" s="293">
        <f t="shared" si="1"/>
        <v>0</v>
      </c>
    </row>
    <row r="74" hidden="1" spans="1:6">
      <c r="A74" s="303" t="s">
        <v>372</v>
      </c>
      <c r="B74" s="304" t="s">
        <v>268</v>
      </c>
      <c r="C74" s="305">
        <v>0</v>
      </c>
      <c r="D74" s="305"/>
      <c r="E74" s="305"/>
      <c r="F74" s="293">
        <f t="shared" si="1"/>
        <v>0</v>
      </c>
    </row>
    <row r="75" hidden="1" spans="1:6">
      <c r="A75" s="303" t="s">
        <v>373</v>
      </c>
      <c r="B75" s="304" t="s">
        <v>362</v>
      </c>
      <c r="C75" s="305">
        <v>0</v>
      </c>
      <c r="D75" s="305"/>
      <c r="E75" s="305"/>
      <c r="F75" s="293">
        <f t="shared" si="1"/>
        <v>0</v>
      </c>
    </row>
    <row r="76" hidden="1" spans="1:6">
      <c r="A76" s="303" t="s">
        <v>374</v>
      </c>
      <c r="B76" s="304" t="s">
        <v>375</v>
      </c>
      <c r="C76" s="305">
        <v>0</v>
      </c>
      <c r="D76" s="305"/>
      <c r="E76" s="305"/>
      <c r="F76" s="293">
        <f t="shared" si="1"/>
        <v>0</v>
      </c>
    </row>
    <row r="77" hidden="1" spans="1:6">
      <c r="A77" s="303" t="s">
        <v>376</v>
      </c>
      <c r="B77" s="304" t="s">
        <v>282</v>
      </c>
      <c r="C77" s="305">
        <v>0</v>
      </c>
      <c r="D77" s="305"/>
      <c r="E77" s="305"/>
      <c r="F77" s="293">
        <f t="shared" si="1"/>
        <v>0</v>
      </c>
    </row>
    <row r="78" spans="1:6">
      <c r="A78" s="303" t="s">
        <v>377</v>
      </c>
      <c r="B78" s="304" t="s">
        <v>378</v>
      </c>
      <c r="C78" s="305">
        <v>2500</v>
      </c>
      <c r="D78" s="305">
        <v>0</v>
      </c>
      <c r="E78" s="305">
        <v>-2500</v>
      </c>
      <c r="F78" s="293">
        <f t="shared" si="1"/>
        <v>0</v>
      </c>
    </row>
    <row r="79" spans="1:6">
      <c r="A79" s="303" t="s">
        <v>379</v>
      </c>
      <c r="B79" s="304" t="s">
        <v>380</v>
      </c>
      <c r="C79" s="305">
        <f>SUM(C80:C87)</f>
        <v>391</v>
      </c>
      <c r="D79" s="305">
        <f>SUM(D80:D87)</f>
        <v>8</v>
      </c>
      <c r="E79" s="305">
        <f>SUM(E80:E87)</f>
        <v>-78</v>
      </c>
      <c r="F79" s="293">
        <f t="shared" si="1"/>
        <v>321</v>
      </c>
    </row>
    <row r="80" spans="1:6">
      <c r="A80" s="303" t="s">
        <v>381</v>
      </c>
      <c r="B80" s="304" t="s">
        <v>264</v>
      </c>
      <c r="C80" s="305">
        <v>313</v>
      </c>
      <c r="D80" s="305">
        <v>0</v>
      </c>
      <c r="E80" s="305">
        <v>0</v>
      </c>
      <c r="F80" s="293">
        <f t="shared" si="1"/>
        <v>313</v>
      </c>
    </row>
    <row r="81" hidden="1" spans="1:6">
      <c r="A81" s="303" t="s">
        <v>382</v>
      </c>
      <c r="B81" s="304" t="s">
        <v>266</v>
      </c>
      <c r="C81" s="305"/>
      <c r="D81" s="305"/>
      <c r="E81" s="305"/>
      <c r="F81" s="293">
        <f t="shared" si="1"/>
        <v>0</v>
      </c>
    </row>
    <row r="82" hidden="1" spans="1:6">
      <c r="A82" s="303" t="s">
        <v>383</v>
      </c>
      <c r="B82" s="304" t="s">
        <v>268</v>
      </c>
      <c r="C82" s="305"/>
      <c r="D82" s="305"/>
      <c r="E82" s="305"/>
      <c r="F82" s="293">
        <f t="shared" si="1"/>
        <v>0</v>
      </c>
    </row>
    <row r="83" hidden="1" spans="1:6">
      <c r="A83" s="303" t="s">
        <v>384</v>
      </c>
      <c r="B83" s="306" t="s">
        <v>385</v>
      </c>
      <c r="C83" s="305"/>
      <c r="D83" s="305"/>
      <c r="E83" s="305"/>
      <c r="F83" s="293">
        <f t="shared" si="1"/>
        <v>0</v>
      </c>
    </row>
    <row r="84" hidden="1" spans="1:6">
      <c r="A84" s="303" t="s">
        <v>386</v>
      </c>
      <c r="B84" s="304" t="s">
        <v>387</v>
      </c>
      <c r="C84" s="305"/>
      <c r="D84" s="305"/>
      <c r="E84" s="305"/>
      <c r="F84" s="293">
        <f t="shared" si="1"/>
        <v>0</v>
      </c>
    </row>
    <row r="85" hidden="1" spans="1:6">
      <c r="A85" s="303" t="s">
        <v>388</v>
      </c>
      <c r="B85" s="304" t="s">
        <v>362</v>
      </c>
      <c r="C85" s="305"/>
      <c r="D85" s="305"/>
      <c r="E85" s="305"/>
      <c r="F85" s="293">
        <f t="shared" si="1"/>
        <v>0</v>
      </c>
    </row>
    <row r="86" hidden="1" spans="1:6">
      <c r="A86" s="303" t="s">
        <v>389</v>
      </c>
      <c r="B86" s="304" t="s">
        <v>282</v>
      </c>
      <c r="C86" s="305"/>
      <c r="D86" s="305"/>
      <c r="E86" s="305"/>
      <c r="F86" s="293">
        <f t="shared" si="1"/>
        <v>0</v>
      </c>
    </row>
    <row r="87" spans="1:6">
      <c r="A87" s="303" t="s">
        <v>390</v>
      </c>
      <c r="B87" s="304" t="s">
        <v>391</v>
      </c>
      <c r="C87" s="305">
        <v>78</v>
      </c>
      <c r="D87" s="305">
        <v>8</v>
      </c>
      <c r="E87" s="305">
        <v>-78</v>
      </c>
      <c r="F87" s="293">
        <f t="shared" si="1"/>
        <v>8</v>
      </c>
    </row>
    <row r="88" spans="1:6">
      <c r="A88" s="303" t="s">
        <v>392</v>
      </c>
      <c r="B88" s="304" t="s">
        <v>393</v>
      </c>
      <c r="C88" s="305">
        <f>SUM(C89:C100)</f>
        <v>0</v>
      </c>
      <c r="D88" s="305">
        <f>SUM(D89:D100)</f>
        <v>0</v>
      </c>
      <c r="E88" s="305">
        <f>SUM(E89:E100)</f>
        <v>0</v>
      </c>
      <c r="F88" s="293">
        <f t="shared" si="1"/>
        <v>0</v>
      </c>
    </row>
    <row r="89" hidden="1" spans="1:6">
      <c r="A89" s="303" t="s">
        <v>394</v>
      </c>
      <c r="B89" s="304" t="s">
        <v>264</v>
      </c>
      <c r="C89" s="305"/>
      <c r="D89" s="305"/>
      <c r="E89" s="305"/>
      <c r="F89" s="293">
        <f t="shared" si="1"/>
        <v>0</v>
      </c>
    </row>
    <row r="90" hidden="1" spans="1:6">
      <c r="A90" s="303" t="s">
        <v>395</v>
      </c>
      <c r="B90" s="304" t="s">
        <v>266</v>
      </c>
      <c r="C90" s="305"/>
      <c r="D90" s="305"/>
      <c r="E90" s="305"/>
      <c r="F90" s="293">
        <f t="shared" si="1"/>
        <v>0</v>
      </c>
    </row>
    <row r="91" hidden="1" spans="1:6">
      <c r="A91" s="303" t="s">
        <v>396</v>
      </c>
      <c r="B91" s="304" t="s">
        <v>268</v>
      </c>
      <c r="C91" s="305"/>
      <c r="D91" s="305"/>
      <c r="E91" s="305"/>
      <c r="F91" s="293">
        <f t="shared" si="1"/>
        <v>0</v>
      </c>
    </row>
    <row r="92" hidden="1" spans="1:6">
      <c r="A92" s="303" t="s">
        <v>397</v>
      </c>
      <c r="B92" s="304" t="s">
        <v>398</v>
      </c>
      <c r="C92" s="305"/>
      <c r="D92" s="305"/>
      <c r="E92" s="305"/>
      <c r="F92" s="293">
        <f t="shared" si="1"/>
        <v>0</v>
      </c>
    </row>
    <row r="93" hidden="1" spans="1:6">
      <c r="A93" s="303" t="s">
        <v>399</v>
      </c>
      <c r="B93" s="304" t="s">
        <v>400</v>
      </c>
      <c r="C93" s="305"/>
      <c r="D93" s="305"/>
      <c r="E93" s="305"/>
      <c r="F93" s="293">
        <f t="shared" si="1"/>
        <v>0</v>
      </c>
    </row>
    <row r="94" hidden="1" spans="1:6">
      <c r="A94" s="303" t="s">
        <v>401</v>
      </c>
      <c r="B94" s="304" t="s">
        <v>362</v>
      </c>
      <c r="C94" s="305"/>
      <c r="D94" s="305"/>
      <c r="E94" s="305"/>
      <c r="F94" s="293">
        <f t="shared" si="1"/>
        <v>0</v>
      </c>
    </row>
    <row r="95" hidden="1" spans="1:6">
      <c r="A95" s="303" t="s">
        <v>402</v>
      </c>
      <c r="B95" s="304" t="s">
        <v>403</v>
      </c>
      <c r="C95" s="305"/>
      <c r="D95" s="305"/>
      <c r="E95" s="305"/>
      <c r="F95" s="293">
        <f t="shared" si="1"/>
        <v>0</v>
      </c>
    </row>
    <row r="96" hidden="1" spans="1:6">
      <c r="A96" s="303" t="s">
        <v>404</v>
      </c>
      <c r="B96" s="304" t="s">
        <v>405</v>
      </c>
      <c r="C96" s="305"/>
      <c r="D96" s="305"/>
      <c r="E96" s="305"/>
      <c r="F96" s="293">
        <f t="shared" si="1"/>
        <v>0</v>
      </c>
    </row>
    <row r="97" hidden="1" spans="1:6">
      <c r="A97" s="303" t="s">
        <v>406</v>
      </c>
      <c r="B97" s="304" t="s">
        <v>407</v>
      </c>
      <c r="C97" s="305"/>
      <c r="D97" s="305"/>
      <c r="E97" s="305"/>
      <c r="F97" s="293">
        <f t="shared" si="1"/>
        <v>0</v>
      </c>
    </row>
    <row r="98" hidden="1" spans="1:6">
      <c r="A98" s="303" t="s">
        <v>408</v>
      </c>
      <c r="B98" s="304" t="s">
        <v>409</v>
      </c>
      <c r="C98" s="305"/>
      <c r="D98" s="305"/>
      <c r="E98" s="305"/>
      <c r="F98" s="293">
        <f t="shared" si="1"/>
        <v>0</v>
      </c>
    </row>
    <row r="99" hidden="1" spans="1:6">
      <c r="A99" s="303" t="s">
        <v>410</v>
      </c>
      <c r="B99" s="304" t="s">
        <v>282</v>
      </c>
      <c r="C99" s="305"/>
      <c r="D99" s="305"/>
      <c r="E99" s="305"/>
      <c r="F99" s="293">
        <f t="shared" si="1"/>
        <v>0</v>
      </c>
    </row>
    <row r="100" hidden="1" spans="1:6">
      <c r="A100" s="303" t="s">
        <v>411</v>
      </c>
      <c r="B100" s="304" t="s">
        <v>412</v>
      </c>
      <c r="C100" s="305"/>
      <c r="D100" s="305"/>
      <c r="E100" s="305"/>
      <c r="F100" s="293">
        <f t="shared" si="1"/>
        <v>0</v>
      </c>
    </row>
    <row r="101" spans="1:6">
      <c r="A101" s="303" t="s">
        <v>413</v>
      </c>
      <c r="B101" s="306" t="s">
        <v>414</v>
      </c>
      <c r="C101" s="305">
        <f>SUM(C102:C109)</f>
        <v>2218</v>
      </c>
      <c r="D101" s="305">
        <f>SUM(D102:D109)</f>
        <v>219</v>
      </c>
      <c r="E101" s="305">
        <f>SUM(E102:E109)</f>
        <v>-991</v>
      </c>
      <c r="F101" s="293">
        <f t="shared" si="1"/>
        <v>1446</v>
      </c>
    </row>
    <row r="102" spans="1:6">
      <c r="A102" s="303" t="s">
        <v>415</v>
      </c>
      <c r="B102" s="304" t="s">
        <v>264</v>
      </c>
      <c r="C102" s="305">
        <v>1144</v>
      </c>
      <c r="D102" s="305">
        <v>0</v>
      </c>
      <c r="E102" s="305">
        <v>0</v>
      </c>
      <c r="F102" s="293">
        <f t="shared" si="1"/>
        <v>1144</v>
      </c>
    </row>
    <row r="103" hidden="1" spans="1:6">
      <c r="A103" s="303" t="s">
        <v>416</v>
      </c>
      <c r="B103" s="304" t="s">
        <v>266</v>
      </c>
      <c r="C103" s="305"/>
      <c r="D103" s="305"/>
      <c r="E103" s="305"/>
      <c r="F103" s="293">
        <f t="shared" si="1"/>
        <v>0</v>
      </c>
    </row>
    <row r="104" hidden="1" spans="1:6">
      <c r="A104" s="303" t="s">
        <v>417</v>
      </c>
      <c r="B104" s="304" t="s">
        <v>268</v>
      </c>
      <c r="C104" s="305"/>
      <c r="D104" s="305"/>
      <c r="E104" s="305"/>
      <c r="F104" s="293">
        <f t="shared" si="1"/>
        <v>0</v>
      </c>
    </row>
    <row r="105" hidden="1" spans="1:6">
      <c r="A105" s="303" t="s">
        <v>418</v>
      </c>
      <c r="B105" s="304" t="s">
        <v>419</v>
      </c>
      <c r="C105" s="305"/>
      <c r="D105" s="305"/>
      <c r="E105" s="305"/>
      <c r="F105" s="293">
        <f t="shared" si="1"/>
        <v>0</v>
      </c>
    </row>
    <row r="106" hidden="1" spans="1:6">
      <c r="A106" s="303" t="s">
        <v>420</v>
      </c>
      <c r="B106" s="304" t="s">
        <v>421</v>
      </c>
      <c r="C106" s="305"/>
      <c r="D106" s="305"/>
      <c r="E106" s="305"/>
      <c r="F106" s="293">
        <f t="shared" si="1"/>
        <v>0</v>
      </c>
    </row>
    <row r="107" spans="1:6">
      <c r="A107" s="303" t="s">
        <v>422</v>
      </c>
      <c r="B107" s="304" t="s">
        <v>423</v>
      </c>
      <c r="C107" s="305">
        <v>0</v>
      </c>
      <c r="D107" s="305">
        <v>11</v>
      </c>
      <c r="E107" s="305">
        <v>0</v>
      </c>
      <c r="F107" s="293">
        <f t="shared" si="1"/>
        <v>11</v>
      </c>
    </row>
    <row r="108" hidden="1" spans="1:6">
      <c r="A108" s="303" t="s">
        <v>424</v>
      </c>
      <c r="B108" s="304" t="s">
        <v>282</v>
      </c>
      <c r="C108" s="305"/>
      <c r="D108" s="305"/>
      <c r="E108" s="305"/>
      <c r="F108" s="293">
        <f t="shared" si="1"/>
        <v>0</v>
      </c>
    </row>
    <row r="109" spans="1:6">
      <c r="A109" s="303" t="s">
        <v>425</v>
      </c>
      <c r="B109" s="304" t="s">
        <v>426</v>
      </c>
      <c r="C109" s="305">
        <v>1074</v>
      </c>
      <c r="D109" s="305">
        <v>208</v>
      </c>
      <c r="E109" s="305">
        <v>-991</v>
      </c>
      <c r="F109" s="293">
        <f t="shared" si="1"/>
        <v>291</v>
      </c>
    </row>
    <row r="110" spans="1:6">
      <c r="A110" s="303" t="s">
        <v>427</v>
      </c>
      <c r="B110" s="304" t="s">
        <v>428</v>
      </c>
      <c r="C110" s="305">
        <f>SUM(C111:C120)</f>
        <v>350</v>
      </c>
      <c r="D110" s="305">
        <f>SUM(D111:D120)</f>
        <v>0</v>
      </c>
      <c r="E110" s="305">
        <f>SUM(E111:E120)</f>
        <v>-162</v>
      </c>
      <c r="F110" s="293">
        <f t="shared" si="1"/>
        <v>188</v>
      </c>
    </row>
    <row r="111" spans="1:6">
      <c r="A111" s="303" t="s">
        <v>429</v>
      </c>
      <c r="B111" s="304" t="s">
        <v>264</v>
      </c>
      <c r="C111" s="305">
        <v>187</v>
      </c>
      <c r="D111" s="305">
        <v>0</v>
      </c>
      <c r="E111" s="305">
        <v>0</v>
      </c>
      <c r="F111" s="293">
        <f t="shared" si="1"/>
        <v>187</v>
      </c>
    </row>
    <row r="112" hidden="1" spans="1:6">
      <c r="A112" s="303" t="s">
        <v>430</v>
      </c>
      <c r="B112" s="304" t="s">
        <v>266</v>
      </c>
      <c r="C112" s="305"/>
      <c r="D112" s="305"/>
      <c r="E112" s="305"/>
      <c r="F112" s="293">
        <f t="shared" si="1"/>
        <v>0</v>
      </c>
    </row>
    <row r="113" hidden="1" spans="1:6">
      <c r="A113" s="303" t="s">
        <v>431</v>
      </c>
      <c r="B113" s="304" t="s">
        <v>268</v>
      </c>
      <c r="C113" s="305"/>
      <c r="D113" s="305"/>
      <c r="E113" s="305"/>
      <c r="F113" s="293">
        <f t="shared" si="1"/>
        <v>0</v>
      </c>
    </row>
    <row r="114" hidden="1" spans="1:6">
      <c r="A114" s="303" t="s">
        <v>432</v>
      </c>
      <c r="B114" s="304" t="s">
        <v>433</v>
      </c>
      <c r="C114" s="305"/>
      <c r="D114" s="305"/>
      <c r="E114" s="305"/>
      <c r="F114" s="293">
        <f t="shared" si="1"/>
        <v>0</v>
      </c>
    </row>
    <row r="115" hidden="1" spans="1:6">
      <c r="A115" s="303" t="s">
        <v>434</v>
      </c>
      <c r="B115" s="304" t="s">
        <v>435</v>
      </c>
      <c r="C115" s="305"/>
      <c r="D115" s="305"/>
      <c r="E115" s="305"/>
      <c r="F115" s="293">
        <f t="shared" si="1"/>
        <v>0</v>
      </c>
    </row>
    <row r="116" hidden="1" spans="1:6">
      <c r="A116" s="303" t="s">
        <v>436</v>
      </c>
      <c r="B116" s="304" t="s">
        <v>437</v>
      </c>
      <c r="C116" s="305"/>
      <c r="D116" s="305"/>
      <c r="E116" s="305"/>
      <c r="F116" s="293">
        <f t="shared" si="1"/>
        <v>0</v>
      </c>
    </row>
    <row r="117" hidden="1" spans="1:6">
      <c r="A117" s="303" t="s">
        <v>438</v>
      </c>
      <c r="B117" s="304" t="s">
        <v>439</v>
      </c>
      <c r="C117" s="305"/>
      <c r="D117" s="305"/>
      <c r="E117" s="305"/>
      <c r="F117" s="293">
        <f t="shared" si="1"/>
        <v>0</v>
      </c>
    </row>
    <row r="118" spans="1:6">
      <c r="A118" s="303" t="s">
        <v>440</v>
      </c>
      <c r="B118" s="304" t="s">
        <v>441</v>
      </c>
      <c r="C118" s="305">
        <v>150</v>
      </c>
      <c r="D118" s="305">
        <v>0</v>
      </c>
      <c r="E118" s="305">
        <v>-150</v>
      </c>
      <c r="F118" s="293">
        <f t="shared" si="1"/>
        <v>0</v>
      </c>
    </row>
    <row r="119" hidden="1" spans="1:6">
      <c r="A119" s="303" t="s">
        <v>442</v>
      </c>
      <c r="B119" s="304" t="s">
        <v>282</v>
      </c>
      <c r="C119" s="305"/>
      <c r="D119" s="305"/>
      <c r="E119" s="305"/>
      <c r="F119" s="293">
        <f t="shared" si="1"/>
        <v>0</v>
      </c>
    </row>
    <row r="120" spans="1:6">
      <c r="A120" s="303" t="s">
        <v>443</v>
      </c>
      <c r="B120" s="304" t="s">
        <v>444</v>
      </c>
      <c r="C120" s="305">
        <v>13</v>
      </c>
      <c r="D120" s="305">
        <v>0</v>
      </c>
      <c r="E120" s="305">
        <v>-12</v>
      </c>
      <c r="F120" s="293">
        <f t="shared" si="1"/>
        <v>1</v>
      </c>
    </row>
    <row r="121" spans="1:6">
      <c r="A121" s="303" t="s">
        <v>445</v>
      </c>
      <c r="B121" s="304" t="s">
        <v>446</v>
      </c>
      <c r="C121" s="305">
        <f>SUM(C122:C132)</f>
        <v>0</v>
      </c>
      <c r="D121" s="305">
        <f>SUM(D122:D132)</f>
        <v>0</v>
      </c>
      <c r="E121" s="305">
        <f>SUM(E122:E132)</f>
        <v>0</v>
      </c>
      <c r="F121" s="293">
        <f t="shared" si="1"/>
        <v>0</v>
      </c>
    </row>
    <row r="122" hidden="1" spans="1:6">
      <c r="A122" s="303" t="s">
        <v>447</v>
      </c>
      <c r="B122" s="304" t="s">
        <v>264</v>
      </c>
      <c r="C122" s="305"/>
      <c r="D122" s="305"/>
      <c r="E122" s="305"/>
      <c r="F122" s="293">
        <f t="shared" si="1"/>
        <v>0</v>
      </c>
    </row>
    <row r="123" hidden="1" spans="1:6">
      <c r="A123" s="303" t="s">
        <v>448</v>
      </c>
      <c r="B123" s="304" t="s">
        <v>266</v>
      </c>
      <c r="C123" s="305"/>
      <c r="D123" s="305"/>
      <c r="E123" s="305"/>
      <c r="F123" s="293">
        <f t="shared" si="1"/>
        <v>0</v>
      </c>
    </row>
    <row r="124" hidden="1" spans="1:6">
      <c r="A124" s="303" t="s">
        <v>449</v>
      </c>
      <c r="B124" s="304" t="s">
        <v>268</v>
      </c>
      <c r="C124" s="305"/>
      <c r="D124" s="305"/>
      <c r="E124" s="305"/>
      <c r="F124" s="293">
        <f t="shared" si="1"/>
        <v>0</v>
      </c>
    </row>
    <row r="125" hidden="1" spans="1:6">
      <c r="A125" s="303" t="s">
        <v>450</v>
      </c>
      <c r="B125" s="304" t="s">
        <v>451</v>
      </c>
      <c r="C125" s="305"/>
      <c r="D125" s="305"/>
      <c r="E125" s="305"/>
      <c r="F125" s="293">
        <f t="shared" si="1"/>
        <v>0</v>
      </c>
    </row>
    <row r="126" hidden="1" spans="1:6">
      <c r="A126" s="303" t="s">
        <v>452</v>
      </c>
      <c r="B126" s="304" t="s">
        <v>453</v>
      </c>
      <c r="C126" s="305"/>
      <c r="D126" s="305"/>
      <c r="E126" s="305"/>
      <c r="F126" s="293">
        <f t="shared" si="1"/>
        <v>0</v>
      </c>
    </row>
    <row r="127" hidden="1" spans="1:6">
      <c r="A127" s="303" t="s">
        <v>454</v>
      </c>
      <c r="B127" s="304" t="s">
        <v>455</v>
      </c>
      <c r="C127" s="305"/>
      <c r="D127" s="305"/>
      <c r="E127" s="305"/>
      <c r="F127" s="293">
        <f t="shared" si="1"/>
        <v>0</v>
      </c>
    </row>
    <row r="128" hidden="1" spans="1:6">
      <c r="A128" s="303" t="s">
        <v>456</v>
      </c>
      <c r="B128" s="304" t="s">
        <v>457</v>
      </c>
      <c r="C128" s="305"/>
      <c r="D128" s="305"/>
      <c r="E128" s="305"/>
      <c r="F128" s="293">
        <f t="shared" si="1"/>
        <v>0</v>
      </c>
    </row>
    <row r="129" hidden="1" spans="1:6">
      <c r="A129" s="303" t="s">
        <v>458</v>
      </c>
      <c r="B129" s="304" t="s">
        <v>459</v>
      </c>
      <c r="C129" s="305"/>
      <c r="D129" s="305"/>
      <c r="E129" s="305"/>
      <c r="F129" s="293">
        <f t="shared" si="1"/>
        <v>0</v>
      </c>
    </row>
    <row r="130" hidden="1" spans="1:6">
      <c r="A130" s="303" t="s">
        <v>460</v>
      </c>
      <c r="B130" s="304" t="s">
        <v>461</v>
      </c>
      <c r="C130" s="305"/>
      <c r="D130" s="305"/>
      <c r="E130" s="305"/>
      <c r="F130" s="293">
        <f t="shared" si="1"/>
        <v>0</v>
      </c>
    </row>
    <row r="131" hidden="1" spans="1:6">
      <c r="A131" s="303" t="s">
        <v>462</v>
      </c>
      <c r="B131" s="304" t="s">
        <v>282</v>
      </c>
      <c r="C131" s="305"/>
      <c r="D131" s="305"/>
      <c r="E131" s="305"/>
      <c r="F131" s="293">
        <f t="shared" si="1"/>
        <v>0</v>
      </c>
    </row>
    <row r="132" hidden="1" spans="1:6">
      <c r="A132" s="303" t="s">
        <v>463</v>
      </c>
      <c r="B132" s="304" t="s">
        <v>464</v>
      </c>
      <c r="C132" s="305"/>
      <c r="D132" s="305"/>
      <c r="E132" s="305"/>
      <c r="F132" s="293">
        <f t="shared" si="1"/>
        <v>0</v>
      </c>
    </row>
    <row r="133" spans="1:6">
      <c r="A133" s="303" t="s">
        <v>465</v>
      </c>
      <c r="B133" s="304" t="s">
        <v>466</v>
      </c>
      <c r="C133" s="305">
        <f>SUM(C134:C139)</f>
        <v>0</v>
      </c>
      <c r="D133" s="305">
        <f>SUM(D134:D139)</f>
        <v>0</v>
      </c>
      <c r="E133" s="305">
        <f>SUM(E134:E139)</f>
        <v>0</v>
      </c>
      <c r="F133" s="293">
        <f t="shared" si="1"/>
        <v>0</v>
      </c>
    </row>
    <row r="134" hidden="1" spans="1:6">
      <c r="A134" s="303" t="s">
        <v>467</v>
      </c>
      <c r="B134" s="304" t="s">
        <v>264</v>
      </c>
      <c r="C134" s="305"/>
      <c r="D134" s="305"/>
      <c r="E134" s="305"/>
      <c r="F134" s="293">
        <f t="shared" si="1"/>
        <v>0</v>
      </c>
    </row>
    <row r="135" hidden="1" spans="1:6">
      <c r="A135" s="303" t="s">
        <v>468</v>
      </c>
      <c r="B135" s="304" t="s">
        <v>266</v>
      </c>
      <c r="C135" s="305"/>
      <c r="D135" s="305"/>
      <c r="E135" s="305"/>
      <c r="F135" s="293">
        <f t="shared" ref="F135:F198" si="2">SUM(C135+D135+E135)</f>
        <v>0</v>
      </c>
    </row>
    <row r="136" hidden="1" spans="1:6">
      <c r="A136" s="303" t="s">
        <v>469</v>
      </c>
      <c r="B136" s="304" t="s">
        <v>268</v>
      </c>
      <c r="C136" s="305"/>
      <c r="D136" s="305"/>
      <c r="E136" s="305"/>
      <c r="F136" s="293">
        <f t="shared" si="2"/>
        <v>0</v>
      </c>
    </row>
    <row r="137" hidden="1" spans="1:6">
      <c r="A137" s="303" t="s">
        <v>470</v>
      </c>
      <c r="B137" s="304" t="s">
        <v>471</v>
      </c>
      <c r="C137" s="305"/>
      <c r="D137" s="305"/>
      <c r="E137" s="305"/>
      <c r="F137" s="293">
        <f t="shared" si="2"/>
        <v>0</v>
      </c>
    </row>
    <row r="138" hidden="1" spans="1:6">
      <c r="A138" s="303" t="s">
        <v>472</v>
      </c>
      <c r="B138" s="304" t="s">
        <v>282</v>
      </c>
      <c r="C138" s="305"/>
      <c r="D138" s="305"/>
      <c r="E138" s="305"/>
      <c r="F138" s="293">
        <f t="shared" si="2"/>
        <v>0</v>
      </c>
    </row>
    <row r="139" hidden="1" spans="1:6">
      <c r="A139" s="303" t="s">
        <v>473</v>
      </c>
      <c r="B139" s="304" t="s">
        <v>474</v>
      </c>
      <c r="C139" s="305"/>
      <c r="D139" s="305"/>
      <c r="E139" s="305"/>
      <c r="F139" s="293">
        <f t="shared" si="2"/>
        <v>0</v>
      </c>
    </row>
    <row r="140" spans="1:6">
      <c r="A140" s="303" t="s">
        <v>475</v>
      </c>
      <c r="B140" s="304" t="s">
        <v>476</v>
      </c>
      <c r="C140" s="305">
        <f>SUM(C141:C147)</f>
        <v>89</v>
      </c>
      <c r="D140" s="305">
        <f>SUM(D141:D147)</f>
        <v>0</v>
      </c>
      <c r="E140" s="305">
        <f>SUM(E141:E147)</f>
        <v>-7</v>
      </c>
      <c r="F140" s="293">
        <f t="shared" si="2"/>
        <v>82</v>
      </c>
    </row>
    <row r="141" spans="1:6">
      <c r="A141" s="303" t="s">
        <v>477</v>
      </c>
      <c r="B141" s="304" t="s">
        <v>264</v>
      </c>
      <c r="C141" s="305">
        <v>82</v>
      </c>
      <c r="D141" s="305">
        <v>0</v>
      </c>
      <c r="E141" s="305">
        <v>0</v>
      </c>
      <c r="F141" s="293">
        <f t="shared" si="2"/>
        <v>82</v>
      </c>
    </row>
    <row r="142" hidden="1" spans="1:6">
      <c r="A142" s="303" t="s">
        <v>478</v>
      </c>
      <c r="B142" s="304" t="s">
        <v>266</v>
      </c>
      <c r="C142" s="305"/>
      <c r="D142" s="305"/>
      <c r="E142" s="305"/>
      <c r="F142" s="293">
        <f t="shared" si="2"/>
        <v>0</v>
      </c>
    </row>
    <row r="143" hidden="1" spans="1:6">
      <c r="A143" s="303" t="s">
        <v>479</v>
      </c>
      <c r="B143" s="304" t="s">
        <v>268</v>
      </c>
      <c r="C143" s="305"/>
      <c r="D143" s="305"/>
      <c r="E143" s="305"/>
      <c r="F143" s="293">
        <f t="shared" si="2"/>
        <v>0</v>
      </c>
    </row>
    <row r="144" hidden="1" spans="1:6">
      <c r="A144" s="303" t="s">
        <v>480</v>
      </c>
      <c r="B144" s="304" t="s">
        <v>481</v>
      </c>
      <c r="C144" s="305"/>
      <c r="D144" s="305"/>
      <c r="E144" s="305"/>
      <c r="F144" s="293">
        <f t="shared" si="2"/>
        <v>0</v>
      </c>
    </row>
    <row r="145" hidden="1" spans="1:6">
      <c r="A145" s="303" t="s">
        <v>482</v>
      </c>
      <c r="B145" s="304" t="s">
        <v>483</v>
      </c>
      <c r="C145" s="305"/>
      <c r="D145" s="305"/>
      <c r="E145" s="305"/>
      <c r="F145" s="293">
        <f t="shared" si="2"/>
        <v>0</v>
      </c>
    </row>
    <row r="146" hidden="1" spans="1:6">
      <c r="A146" s="303" t="s">
        <v>484</v>
      </c>
      <c r="B146" s="304" t="s">
        <v>282</v>
      </c>
      <c r="C146" s="305"/>
      <c r="D146" s="305"/>
      <c r="E146" s="305"/>
      <c r="F146" s="293">
        <f t="shared" si="2"/>
        <v>0</v>
      </c>
    </row>
    <row r="147" spans="1:6">
      <c r="A147" s="303" t="s">
        <v>485</v>
      </c>
      <c r="B147" s="304" t="s">
        <v>486</v>
      </c>
      <c r="C147" s="305">
        <v>7</v>
      </c>
      <c r="D147" s="305">
        <v>0</v>
      </c>
      <c r="E147" s="305">
        <v>-7</v>
      </c>
      <c r="F147" s="293">
        <f t="shared" si="2"/>
        <v>0</v>
      </c>
    </row>
    <row r="148" spans="1:6">
      <c r="A148" s="303" t="s">
        <v>487</v>
      </c>
      <c r="B148" s="304" t="s">
        <v>488</v>
      </c>
      <c r="C148" s="305">
        <f>SUM(C149:C153)</f>
        <v>73</v>
      </c>
      <c r="D148" s="305">
        <f>SUM(D149:D153)</f>
        <v>0</v>
      </c>
      <c r="E148" s="305">
        <f>SUM(E149:E153)</f>
        <v>-15</v>
      </c>
      <c r="F148" s="293">
        <f t="shared" si="2"/>
        <v>58</v>
      </c>
    </row>
    <row r="149" spans="1:6">
      <c r="A149" s="303" t="s">
        <v>489</v>
      </c>
      <c r="B149" s="304" t="s">
        <v>264</v>
      </c>
      <c r="C149" s="305">
        <v>58</v>
      </c>
      <c r="D149" s="305">
        <v>0</v>
      </c>
      <c r="E149" s="305">
        <v>0</v>
      </c>
      <c r="F149" s="293">
        <f t="shared" si="2"/>
        <v>58</v>
      </c>
    </row>
    <row r="150" hidden="1" spans="1:6">
      <c r="A150" s="303" t="s">
        <v>490</v>
      </c>
      <c r="B150" s="304" t="s">
        <v>266</v>
      </c>
      <c r="C150" s="305"/>
      <c r="D150" s="305"/>
      <c r="E150" s="305"/>
      <c r="F150" s="293">
        <f t="shared" si="2"/>
        <v>0</v>
      </c>
    </row>
    <row r="151" hidden="1" spans="1:6">
      <c r="A151" s="303" t="s">
        <v>491</v>
      </c>
      <c r="B151" s="304" t="s">
        <v>268</v>
      </c>
      <c r="C151" s="305"/>
      <c r="D151" s="305"/>
      <c r="E151" s="305"/>
      <c r="F151" s="293">
        <f t="shared" si="2"/>
        <v>0</v>
      </c>
    </row>
    <row r="152" spans="1:6">
      <c r="A152" s="303" t="s">
        <v>492</v>
      </c>
      <c r="B152" s="306" t="s">
        <v>493</v>
      </c>
      <c r="C152" s="305">
        <v>10</v>
      </c>
      <c r="D152" s="305">
        <v>0</v>
      </c>
      <c r="E152" s="305">
        <v>-10</v>
      </c>
      <c r="F152" s="293">
        <f t="shared" si="2"/>
        <v>0</v>
      </c>
    </row>
    <row r="153" spans="1:6">
      <c r="A153" s="303" t="s">
        <v>494</v>
      </c>
      <c r="B153" s="304" t="s">
        <v>495</v>
      </c>
      <c r="C153" s="305">
        <v>5</v>
      </c>
      <c r="D153" s="305">
        <v>0</v>
      </c>
      <c r="E153" s="305">
        <v>-5</v>
      </c>
      <c r="F153" s="293">
        <f t="shared" si="2"/>
        <v>0</v>
      </c>
    </row>
    <row r="154" spans="1:6">
      <c r="A154" s="303" t="s">
        <v>496</v>
      </c>
      <c r="B154" s="304" t="s">
        <v>497</v>
      </c>
      <c r="C154" s="305">
        <f>SUM(C155:C160)</f>
        <v>104</v>
      </c>
      <c r="D154" s="305">
        <f>SUM(D155:D160)</f>
        <v>4</v>
      </c>
      <c r="E154" s="305">
        <f>SUM(E155:E160)</f>
        <v>-5</v>
      </c>
      <c r="F154" s="293">
        <f t="shared" si="2"/>
        <v>103</v>
      </c>
    </row>
    <row r="155" spans="1:6">
      <c r="A155" s="303" t="s">
        <v>498</v>
      </c>
      <c r="B155" s="304" t="s">
        <v>264</v>
      </c>
      <c r="C155" s="305">
        <v>99</v>
      </c>
      <c r="D155" s="305">
        <v>0</v>
      </c>
      <c r="E155" s="305">
        <v>0</v>
      </c>
      <c r="F155" s="293">
        <f t="shared" si="2"/>
        <v>99</v>
      </c>
    </row>
    <row r="156" hidden="1" spans="1:6">
      <c r="A156" s="303" t="s">
        <v>499</v>
      </c>
      <c r="B156" s="304" t="s">
        <v>266</v>
      </c>
      <c r="C156" s="305"/>
      <c r="D156" s="305"/>
      <c r="E156" s="305"/>
      <c r="F156" s="293">
        <f t="shared" si="2"/>
        <v>0</v>
      </c>
    </row>
    <row r="157" hidden="1" spans="1:6">
      <c r="A157" s="303" t="s">
        <v>500</v>
      </c>
      <c r="B157" s="304" t="s">
        <v>268</v>
      </c>
      <c r="C157" s="305"/>
      <c r="D157" s="305"/>
      <c r="E157" s="305"/>
      <c r="F157" s="293">
        <f t="shared" si="2"/>
        <v>0</v>
      </c>
    </row>
    <row r="158" hidden="1" spans="1:6">
      <c r="A158" s="303" t="s">
        <v>501</v>
      </c>
      <c r="B158" s="304" t="s">
        <v>295</v>
      </c>
      <c r="C158" s="305"/>
      <c r="D158" s="305"/>
      <c r="E158" s="305"/>
      <c r="F158" s="293">
        <f t="shared" si="2"/>
        <v>0</v>
      </c>
    </row>
    <row r="159" hidden="1" spans="1:6">
      <c r="A159" s="303" t="s">
        <v>502</v>
      </c>
      <c r="B159" s="304" t="s">
        <v>282</v>
      </c>
      <c r="C159" s="305"/>
      <c r="D159" s="305"/>
      <c r="E159" s="305"/>
      <c r="F159" s="293">
        <f t="shared" si="2"/>
        <v>0</v>
      </c>
    </row>
    <row r="160" spans="1:6">
      <c r="A160" s="303" t="s">
        <v>503</v>
      </c>
      <c r="B160" s="304" t="s">
        <v>504</v>
      </c>
      <c r="C160" s="305">
        <v>5</v>
      </c>
      <c r="D160" s="305">
        <v>4</v>
      </c>
      <c r="E160" s="305">
        <v>-5</v>
      </c>
      <c r="F160" s="293">
        <f t="shared" si="2"/>
        <v>4</v>
      </c>
    </row>
    <row r="161" spans="1:6">
      <c r="A161" s="303" t="s">
        <v>505</v>
      </c>
      <c r="B161" s="304" t="s">
        <v>506</v>
      </c>
      <c r="C161" s="305">
        <f>SUM(C162:C167)</f>
        <v>621</v>
      </c>
      <c r="D161" s="305">
        <f>SUM(D162:D167)</f>
        <v>3</v>
      </c>
      <c r="E161" s="305">
        <f>SUM(E162:E167)</f>
        <v>-156</v>
      </c>
      <c r="F161" s="293">
        <f t="shared" si="2"/>
        <v>468</v>
      </c>
    </row>
    <row r="162" spans="1:6">
      <c r="A162" s="303" t="s">
        <v>507</v>
      </c>
      <c r="B162" s="304" t="s">
        <v>264</v>
      </c>
      <c r="C162" s="305">
        <v>280</v>
      </c>
      <c r="D162" s="305">
        <v>0</v>
      </c>
      <c r="E162" s="305">
        <v>0</v>
      </c>
      <c r="F162" s="293">
        <f t="shared" si="2"/>
        <v>280</v>
      </c>
    </row>
    <row r="163" hidden="1" spans="1:6">
      <c r="A163" s="303" t="s">
        <v>508</v>
      </c>
      <c r="B163" s="304" t="s">
        <v>266</v>
      </c>
      <c r="C163" s="305"/>
      <c r="D163" s="305"/>
      <c r="E163" s="305"/>
      <c r="F163" s="293">
        <f t="shared" si="2"/>
        <v>0</v>
      </c>
    </row>
    <row r="164" hidden="1" spans="1:6">
      <c r="A164" s="303" t="s">
        <v>509</v>
      </c>
      <c r="B164" s="304" t="s">
        <v>268</v>
      </c>
      <c r="C164" s="305"/>
      <c r="D164" s="305"/>
      <c r="E164" s="305"/>
      <c r="F164" s="293">
        <f t="shared" si="2"/>
        <v>0</v>
      </c>
    </row>
    <row r="165" spans="1:6">
      <c r="A165" s="303" t="s">
        <v>510</v>
      </c>
      <c r="B165" s="304" t="s">
        <v>511</v>
      </c>
      <c r="C165" s="305">
        <v>191</v>
      </c>
      <c r="D165" s="305">
        <v>0</v>
      </c>
      <c r="E165" s="305">
        <v>-6</v>
      </c>
      <c r="F165" s="293">
        <f t="shared" si="2"/>
        <v>185</v>
      </c>
    </row>
    <row r="166" hidden="1" spans="1:6">
      <c r="A166" s="303" t="s">
        <v>512</v>
      </c>
      <c r="B166" s="304" t="s">
        <v>282</v>
      </c>
      <c r="C166" s="305"/>
      <c r="D166" s="305"/>
      <c r="E166" s="305"/>
      <c r="F166" s="293">
        <f t="shared" si="2"/>
        <v>0</v>
      </c>
    </row>
    <row r="167" spans="1:6">
      <c r="A167" s="303" t="s">
        <v>513</v>
      </c>
      <c r="B167" s="304" t="s">
        <v>514</v>
      </c>
      <c r="C167" s="305">
        <v>150</v>
      </c>
      <c r="D167" s="305">
        <v>3</v>
      </c>
      <c r="E167" s="305">
        <v>-150</v>
      </c>
      <c r="F167" s="293">
        <f t="shared" si="2"/>
        <v>3</v>
      </c>
    </row>
    <row r="168" spans="1:6">
      <c r="A168" s="303" t="s">
        <v>515</v>
      </c>
      <c r="B168" s="304" t="s">
        <v>516</v>
      </c>
      <c r="C168" s="305">
        <f>SUM(C169:C174)</f>
        <v>2350</v>
      </c>
      <c r="D168" s="305">
        <f>SUM(D169:D174)</f>
        <v>9</v>
      </c>
      <c r="E168" s="305">
        <f>SUM(E169:E174)</f>
        <v>-1240</v>
      </c>
      <c r="F168" s="293">
        <f t="shared" si="2"/>
        <v>1119</v>
      </c>
    </row>
    <row r="169" spans="1:6">
      <c r="A169" s="303" t="s">
        <v>517</v>
      </c>
      <c r="B169" s="304" t="s">
        <v>264</v>
      </c>
      <c r="C169" s="305">
        <v>1027</v>
      </c>
      <c r="D169" s="305">
        <v>0</v>
      </c>
      <c r="E169" s="305">
        <v>0</v>
      </c>
      <c r="F169" s="293">
        <f t="shared" si="2"/>
        <v>1027</v>
      </c>
    </row>
    <row r="170" hidden="1" spans="1:6">
      <c r="A170" s="303" t="s">
        <v>518</v>
      </c>
      <c r="B170" s="304" t="s">
        <v>266</v>
      </c>
      <c r="C170" s="305"/>
      <c r="D170" s="305"/>
      <c r="E170" s="305"/>
      <c r="F170" s="293">
        <f t="shared" si="2"/>
        <v>0</v>
      </c>
    </row>
    <row r="171" hidden="1" spans="1:6">
      <c r="A171" s="303" t="s">
        <v>519</v>
      </c>
      <c r="B171" s="304" t="s">
        <v>268</v>
      </c>
      <c r="C171" s="305"/>
      <c r="D171" s="305"/>
      <c r="E171" s="305"/>
      <c r="F171" s="293">
        <f t="shared" si="2"/>
        <v>0</v>
      </c>
    </row>
    <row r="172" hidden="1" spans="1:6">
      <c r="A172" s="303" t="s">
        <v>520</v>
      </c>
      <c r="B172" s="304" t="s">
        <v>521</v>
      </c>
      <c r="C172" s="305"/>
      <c r="D172" s="305"/>
      <c r="E172" s="305"/>
      <c r="F172" s="293">
        <f t="shared" si="2"/>
        <v>0</v>
      </c>
    </row>
    <row r="173" hidden="1" spans="1:6">
      <c r="A173" s="303" t="s">
        <v>522</v>
      </c>
      <c r="B173" s="304" t="s">
        <v>282</v>
      </c>
      <c r="C173" s="305"/>
      <c r="D173" s="305"/>
      <c r="E173" s="305"/>
      <c r="F173" s="293">
        <f t="shared" si="2"/>
        <v>0</v>
      </c>
    </row>
    <row r="174" spans="1:6">
      <c r="A174" s="303" t="s">
        <v>523</v>
      </c>
      <c r="B174" s="304" t="s">
        <v>524</v>
      </c>
      <c r="C174" s="305">
        <v>1323</v>
      </c>
      <c r="D174" s="305">
        <v>9</v>
      </c>
      <c r="E174" s="305">
        <v>-1240</v>
      </c>
      <c r="F174" s="293">
        <f t="shared" si="2"/>
        <v>92</v>
      </c>
    </row>
    <row r="175" spans="1:6">
      <c r="A175" s="303" t="s">
        <v>525</v>
      </c>
      <c r="B175" s="304" t="s">
        <v>526</v>
      </c>
      <c r="C175" s="305">
        <f>SUM(C176:C181)</f>
        <v>1262</v>
      </c>
      <c r="D175" s="305">
        <f>SUM(D176:D181)</f>
        <v>77</v>
      </c>
      <c r="E175" s="305">
        <f>SUM(E176:E181)</f>
        <v>-147</v>
      </c>
      <c r="F175" s="293">
        <f t="shared" si="2"/>
        <v>1192</v>
      </c>
    </row>
    <row r="176" spans="1:6">
      <c r="A176" s="303" t="s">
        <v>527</v>
      </c>
      <c r="B176" s="304" t="s">
        <v>264</v>
      </c>
      <c r="C176" s="305">
        <v>442</v>
      </c>
      <c r="D176" s="305">
        <v>0</v>
      </c>
      <c r="E176" s="305">
        <v>0</v>
      </c>
      <c r="F176" s="293">
        <f t="shared" si="2"/>
        <v>442</v>
      </c>
    </row>
    <row r="177" hidden="1" spans="1:6">
      <c r="A177" s="303" t="s">
        <v>528</v>
      </c>
      <c r="B177" s="304" t="s">
        <v>266</v>
      </c>
      <c r="C177" s="305"/>
      <c r="D177" s="305"/>
      <c r="E177" s="305"/>
      <c r="F177" s="293">
        <f t="shared" si="2"/>
        <v>0</v>
      </c>
    </row>
    <row r="178" hidden="1" spans="1:6">
      <c r="A178" s="303" t="s">
        <v>529</v>
      </c>
      <c r="B178" s="304" t="s">
        <v>268</v>
      </c>
      <c r="C178" s="305"/>
      <c r="D178" s="305"/>
      <c r="E178" s="305"/>
      <c r="F178" s="293">
        <f t="shared" si="2"/>
        <v>0</v>
      </c>
    </row>
    <row r="179" hidden="1" spans="1:6">
      <c r="A179" s="303" t="s">
        <v>530</v>
      </c>
      <c r="B179" s="304" t="s">
        <v>531</v>
      </c>
      <c r="C179" s="305"/>
      <c r="D179" s="305"/>
      <c r="E179" s="305"/>
      <c r="F179" s="293">
        <f t="shared" si="2"/>
        <v>0</v>
      </c>
    </row>
    <row r="180" hidden="1" spans="1:6">
      <c r="A180" s="303" t="s">
        <v>532</v>
      </c>
      <c r="B180" s="304" t="s">
        <v>282</v>
      </c>
      <c r="C180" s="305"/>
      <c r="D180" s="305"/>
      <c r="E180" s="305"/>
      <c r="F180" s="293">
        <f t="shared" si="2"/>
        <v>0</v>
      </c>
    </row>
    <row r="181" spans="1:6">
      <c r="A181" s="303" t="s">
        <v>533</v>
      </c>
      <c r="B181" s="304" t="s">
        <v>534</v>
      </c>
      <c r="C181" s="305">
        <v>820</v>
      </c>
      <c r="D181" s="305">
        <v>77</v>
      </c>
      <c r="E181" s="305">
        <v>-147</v>
      </c>
      <c r="F181" s="293">
        <f t="shared" si="2"/>
        <v>750</v>
      </c>
    </row>
    <row r="182" spans="1:6">
      <c r="A182" s="303" t="s">
        <v>535</v>
      </c>
      <c r="B182" s="304" t="s">
        <v>536</v>
      </c>
      <c r="C182" s="305">
        <f>SUM(C183:C188)</f>
        <v>282</v>
      </c>
      <c r="D182" s="305">
        <f>SUM(D183:D188)</f>
        <v>0</v>
      </c>
      <c r="E182" s="305">
        <f>SUM(E183:E188)</f>
        <v>0</v>
      </c>
      <c r="F182" s="293">
        <f t="shared" si="2"/>
        <v>282</v>
      </c>
    </row>
    <row r="183" spans="1:6">
      <c r="A183" s="303" t="s">
        <v>537</v>
      </c>
      <c r="B183" s="304" t="s">
        <v>264</v>
      </c>
      <c r="C183" s="305">
        <v>282</v>
      </c>
      <c r="D183" s="305">
        <v>0</v>
      </c>
      <c r="E183" s="305">
        <v>0</v>
      </c>
      <c r="F183" s="293">
        <f t="shared" si="2"/>
        <v>282</v>
      </c>
    </row>
    <row r="184" hidden="1" spans="1:6">
      <c r="A184" s="303" t="s">
        <v>538</v>
      </c>
      <c r="B184" s="304" t="s">
        <v>266</v>
      </c>
      <c r="C184" s="305"/>
      <c r="D184" s="305"/>
      <c r="E184" s="305"/>
      <c r="F184" s="293">
        <f t="shared" si="2"/>
        <v>0</v>
      </c>
    </row>
    <row r="185" hidden="1" spans="1:6">
      <c r="A185" s="303" t="s">
        <v>539</v>
      </c>
      <c r="B185" s="304" t="s">
        <v>268</v>
      </c>
      <c r="C185" s="305"/>
      <c r="D185" s="305"/>
      <c r="E185" s="305"/>
      <c r="F185" s="293">
        <f t="shared" si="2"/>
        <v>0</v>
      </c>
    </row>
    <row r="186" hidden="1" spans="1:6">
      <c r="A186" s="303" t="s">
        <v>540</v>
      </c>
      <c r="B186" s="304" t="s">
        <v>541</v>
      </c>
      <c r="C186" s="305"/>
      <c r="D186" s="305"/>
      <c r="E186" s="305"/>
      <c r="F186" s="293">
        <f t="shared" si="2"/>
        <v>0</v>
      </c>
    </row>
    <row r="187" hidden="1" spans="1:6">
      <c r="A187" s="303" t="s">
        <v>542</v>
      </c>
      <c r="B187" s="304" t="s">
        <v>282</v>
      </c>
      <c r="C187" s="305"/>
      <c r="D187" s="305"/>
      <c r="E187" s="305"/>
      <c r="F187" s="293">
        <f t="shared" si="2"/>
        <v>0</v>
      </c>
    </row>
    <row r="188" hidden="1" spans="1:6">
      <c r="A188" s="303" t="s">
        <v>543</v>
      </c>
      <c r="B188" s="304" t="s">
        <v>544</v>
      </c>
      <c r="C188" s="305"/>
      <c r="D188" s="305"/>
      <c r="E188" s="305"/>
      <c r="F188" s="293">
        <f t="shared" si="2"/>
        <v>0</v>
      </c>
    </row>
    <row r="189" spans="1:6">
      <c r="A189" s="303" t="s">
        <v>545</v>
      </c>
      <c r="B189" s="304" t="s">
        <v>546</v>
      </c>
      <c r="C189" s="305">
        <f>SUM(C190:C196)</f>
        <v>232</v>
      </c>
      <c r="D189" s="305">
        <f>SUM(D190:D196)</f>
        <v>9</v>
      </c>
      <c r="E189" s="305">
        <f>SUM(E190:E196)</f>
        <v>-45</v>
      </c>
      <c r="F189" s="293">
        <f t="shared" si="2"/>
        <v>196</v>
      </c>
    </row>
    <row r="190" spans="1:6">
      <c r="A190" s="303" t="s">
        <v>547</v>
      </c>
      <c r="B190" s="304" t="s">
        <v>264</v>
      </c>
      <c r="C190" s="305">
        <v>187</v>
      </c>
      <c r="D190" s="305">
        <v>0</v>
      </c>
      <c r="E190" s="305">
        <v>0</v>
      </c>
      <c r="F190" s="293">
        <f t="shared" si="2"/>
        <v>187</v>
      </c>
    </row>
    <row r="191" hidden="1" spans="1:6">
      <c r="A191" s="303" t="s">
        <v>548</v>
      </c>
      <c r="B191" s="304" t="s">
        <v>266</v>
      </c>
      <c r="C191" s="305"/>
      <c r="D191" s="305"/>
      <c r="E191" s="305"/>
      <c r="F191" s="293">
        <f t="shared" si="2"/>
        <v>0</v>
      </c>
    </row>
    <row r="192" hidden="1" spans="1:6">
      <c r="A192" s="303" t="s">
        <v>549</v>
      </c>
      <c r="B192" s="304" t="s">
        <v>268</v>
      </c>
      <c r="C192" s="305"/>
      <c r="D192" s="305"/>
      <c r="E192" s="305"/>
      <c r="F192" s="293">
        <f t="shared" si="2"/>
        <v>0</v>
      </c>
    </row>
    <row r="193" hidden="1" spans="1:6">
      <c r="A193" s="303" t="s">
        <v>550</v>
      </c>
      <c r="B193" s="304" t="s">
        <v>551</v>
      </c>
      <c r="C193" s="305"/>
      <c r="D193" s="305"/>
      <c r="E193" s="305"/>
      <c r="F193" s="293">
        <f t="shared" si="2"/>
        <v>0</v>
      </c>
    </row>
    <row r="194" spans="1:6">
      <c r="A194" s="303" t="s">
        <v>552</v>
      </c>
      <c r="B194" s="304" t="s">
        <v>553</v>
      </c>
      <c r="C194" s="305">
        <v>2</v>
      </c>
      <c r="D194" s="305">
        <v>0</v>
      </c>
      <c r="E194" s="305">
        <v>-2</v>
      </c>
      <c r="F194" s="293">
        <f t="shared" si="2"/>
        <v>0</v>
      </c>
    </row>
    <row r="195" hidden="1" spans="1:6">
      <c r="A195" s="303" t="s">
        <v>554</v>
      </c>
      <c r="B195" s="304" t="s">
        <v>282</v>
      </c>
      <c r="C195" s="305"/>
      <c r="D195" s="305"/>
      <c r="E195" s="305"/>
      <c r="F195" s="293">
        <f t="shared" si="2"/>
        <v>0</v>
      </c>
    </row>
    <row r="196" spans="1:6">
      <c r="A196" s="303" t="s">
        <v>555</v>
      </c>
      <c r="B196" s="304" t="s">
        <v>556</v>
      </c>
      <c r="C196" s="305">
        <v>43</v>
      </c>
      <c r="D196" s="305">
        <v>9</v>
      </c>
      <c r="E196" s="305">
        <v>-43</v>
      </c>
      <c r="F196" s="293">
        <f t="shared" si="2"/>
        <v>9</v>
      </c>
    </row>
    <row r="197" spans="1:6">
      <c r="A197" s="303" t="s">
        <v>557</v>
      </c>
      <c r="B197" s="304" t="s">
        <v>558</v>
      </c>
      <c r="C197" s="305">
        <f>SUM(C198:C202)</f>
        <v>0</v>
      </c>
      <c r="D197" s="305">
        <f>SUM(D198:D202)</f>
        <v>0</v>
      </c>
      <c r="E197" s="305">
        <f>SUM(E198:E202)</f>
        <v>0</v>
      </c>
      <c r="F197" s="293">
        <f t="shared" si="2"/>
        <v>0</v>
      </c>
    </row>
    <row r="198" hidden="1" spans="1:6">
      <c r="A198" s="303" t="s">
        <v>559</v>
      </c>
      <c r="B198" s="304" t="s">
        <v>264</v>
      </c>
      <c r="C198" s="305"/>
      <c r="D198" s="305"/>
      <c r="E198" s="305"/>
      <c r="F198" s="293">
        <f t="shared" si="2"/>
        <v>0</v>
      </c>
    </row>
    <row r="199" hidden="1" spans="1:6">
      <c r="A199" s="303" t="s">
        <v>560</v>
      </c>
      <c r="B199" s="304" t="s">
        <v>266</v>
      </c>
      <c r="C199" s="305"/>
      <c r="D199" s="305"/>
      <c r="E199" s="305"/>
      <c r="F199" s="293">
        <f t="shared" ref="F199:F262" si="3">SUM(C199+D199+E199)</f>
        <v>0</v>
      </c>
    </row>
    <row r="200" hidden="1" spans="1:6">
      <c r="A200" s="303" t="s">
        <v>561</v>
      </c>
      <c r="B200" s="304" t="s">
        <v>268</v>
      </c>
      <c r="C200" s="305"/>
      <c r="D200" s="305"/>
      <c r="E200" s="305"/>
      <c r="F200" s="293">
        <f t="shared" si="3"/>
        <v>0</v>
      </c>
    </row>
    <row r="201" hidden="1" spans="1:6">
      <c r="A201" s="303" t="s">
        <v>562</v>
      </c>
      <c r="B201" s="304" t="s">
        <v>282</v>
      </c>
      <c r="C201" s="305"/>
      <c r="D201" s="305"/>
      <c r="E201" s="305"/>
      <c r="F201" s="293">
        <f t="shared" si="3"/>
        <v>0</v>
      </c>
    </row>
    <row r="202" hidden="1" spans="1:6">
      <c r="A202" s="303" t="s">
        <v>563</v>
      </c>
      <c r="B202" s="304" t="s">
        <v>564</v>
      </c>
      <c r="C202" s="305"/>
      <c r="D202" s="305"/>
      <c r="E202" s="305"/>
      <c r="F202" s="293">
        <f t="shared" si="3"/>
        <v>0</v>
      </c>
    </row>
    <row r="203" spans="1:6">
      <c r="A203" s="303" t="s">
        <v>565</v>
      </c>
      <c r="B203" s="304" t="s">
        <v>566</v>
      </c>
      <c r="C203" s="305">
        <f>SUM(C204:C208)</f>
        <v>0</v>
      </c>
      <c r="D203" s="305">
        <f>SUM(D204:D208)</f>
        <v>0</v>
      </c>
      <c r="E203" s="305">
        <f>SUM(E204:E208)</f>
        <v>0</v>
      </c>
      <c r="F203" s="293">
        <f t="shared" si="3"/>
        <v>0</v>
      </c>
    </row>
    <row r="204" hidden="1" spans="1:6">
      <c r="A204" s="303" t="s">
        <v>567</v>
      </c>
      <c r="B204" s="304" t="s">
        <v>264</v>
      </c>
      <c r="C204" s="305"/>
      <c r="D204" s="305"/>
      <c r="E204" s="305"/>
      <c r="F204" s="293">
        <f t="shared" si="3"/>
        <v>0</v>
      </c>
    </row>
    <row r="205" hidden="1" spans="1:6">
      <c r="A205" s="303" t="s">
        <v>568</v>
      </c>
      <c r="B205" s="304" t="s">
        <v>266</v>
      </c>
      <c r="C205" s="305"/>
      <c r="D205" s="305"/>
      <c r="E205" s="305"/>
      <c r="F205" s="293">
        <f t="shared" si="3"/>
        <v>0</v>
      </c>
    </row>
    <row r="206" hidden="1" spans="1:6">
      <c r="A206" s="303" t="s">
        <v>569</v>
      </c>
      <c r="B206" s="304" t="s">
        <v>268</v>
      </c>
      <c r="C206" s="305"/>
      <c r="D206" s="305"/>
      <c r="E206" s="305"/>
      <c r="F206" s="293">
        <f t="shared" si="3"/>
        <v>0</v>
      </c>
    </row>
    <row r="207" hidden="1" spans="1:6">
      <c r="A207" s="303" t="s">
        <v>570</v>
      </c>
      <c r="B207" s="304" t="s">
        <v>282</v>
      </c>
      <c r="C207" s="305"/>
      <c r="D207" s="305"/>
      <c r="E207" s="305"/>
      <c r="F207" s="293">
        <f t="shared" si="3"/>
        <v>0</v>
      </c>
    </row>
    <row r="208" hidden="1" spans="1:6">
      <c r="A208" s="303" t="s">
        <v>571</v>
      </c>
      <c r="B208" s="304" t="s">
        <v>572</v>
      </c>
      <c r="C208" s="305"/>
      <c r="D208" s="305"/>
      <c r="E208" s="305"/>
      <c r="F208" s="293">
        <f t="shared" si="3"/>
        <v>0</v>
      </c>
    </row>
    <row r="209" spans="1:6">
      <c r="A209" s="303" t="s">
        <v>573</v>
      </c>
      <c r="B209" s="304" t="s">
        <v>574</v>
      </c>
      <c r="C209" s="305">
        <f>SUM(C210:C215)</f>
        <v>0</v>
      </c>
      <c r="D209" s="305">
        <f>SUM(D210:D215)</f>
        <v>0</v>
      </c>
      <c r="E209" s="305">
        <f>SUM(E210:E215)</f>
        <v>0</v>
      </c>
      <c r="F209" s="293">
        <f t="shared" si="3"/>
        <v>0</v>
      </c>
    </row>
    <row r="210" hidden="1" spans="1:6">
      <c r="A210" s="303" t="s">
        <v>575</v>
      </c>
      <c r="B210" s="304" t="s">
        <v>264</v>
      </c>
      <c r="C210" s="305"/>
      <c r="D210" s="305"/>
      <c r="E210" s="305"/>
      <c r="F210" s="293">
        <f t="shared" si="3"/>
        <v>0</v>
      </c>
    </row>
    <row r="211" hidden="1" spans="1:6">
      <c r="A211" s="303" t="s">
        <v>576</v>
      </c>
      <c r="B211" s="304" t="s">
        <v>266</v>
      </c>
      <c r="C211" s="305"/>
      <c r="D211" s="305"/>
      <c r="E211" s="305"/>
      <c r="F211" s="293">
        <f t="shared" si="3"/>
        <v>0</v>
      </c>
    </row>
    <row r="212" hidden="1" spans="1:6">
      <c r="A212" s="303" t="s">
        <v>577</v>
      </c>
      <c r="B212" s="304" t="s">
        <v>268</v>
      </c>
      <c r="C212" s="305"/>
      <c r="D212" s="305"/>
      <c r="E212" s="305"/>
      <c r="F212" s="293">
        <f t="shared" si="3"/>
        <v>0</v>
      </c>
    </row>
    <row r="213" hidden="1" spans="1:6">
      <c r="A213" s="303" t="s">
        <v>578</v>
      </c>
      <c r="B213" s="304" t="s">
        <v>579</v>
      </c>
      <c r="C213" s="305"/>
      <c r="D213" s="305"/>
      <c r="E213" s="305"/>
      <c r="F213" s="293">
        <f t="shared" si="3"/>
        <v>0</v>
      </c>
    </row>
    <row r="214" hidden="1" spans="1:6">
      <c r="A214" s="303" t="s">
        <v>580</v>
      </c>
      <c r="B214" s="304" t="s">
        <v>282</v>
      </c>
      <c r="C214" s="305"/>
      <c r="D214" s="305"/>
      <c r="E214" s="305"/>
      <c r="F214" s="293">
        <f t="shared" si="3"/>
        <v>0</v>
      </c>
    </row>
    <row r="215" hidden="1" spans="1:6">
      <c r="A215" s="303" t="s">
        <v>581</v>
      </c>
      <c r="B215" s="304" t="s">
        <v>582</v>
      </c>
      <c r="C215" s="305"/>
      <c r="D215" s="305"/>
      <c r="E215" s="305"/>
      <c r="F215" s="293">
        <f t="shared" si="3"/>
        <v>0</v>
      </c>
    </row>
    <row r="216" spans="1:6">
      <c r="A216" s="303" t="s">
        <v>583</v>
      </c>
      <c r="B216" s="304" t="s">
        <v>584</v>
      </c>
      <c r="C216" s="305">
        <f>SUM(C217:C230)</f>
        <v>36</v>
      </c>
      <c r="D216" s="305">
        <f>SUM(D217:D230)</f>
        <v>0</v>
      </c>
      <c r="E216" s="305">
        <f>SUM(E217:E230)</f>
        <v>-36</v>
      </c>
      <c r="F216" s="293">
        <f t="shared" si="3"/>
        <v>0</v>
      </c>
    </row>
    <row r="217" hidden="1" spans="1:6">
      <c r="A217" s="303" t="s">
        <v>585</v>
      </c>
      <c r="B217" s="304" t="s">
        <v>264</v>
      </c>
      <c r="C217" s="305"/>
      <c r="D217" s="305"/>
      <c r="E217" s="305"/>
      <c r="F217" s="293">
        <f t="shared" si="3"/>
        <v>0</v>
      </c>
    </row>
    <row r="218" hidden="1" spans="1:6">
      <c r="A218" s="303" t="s">
        <v>586</v>
      </c>
      <c r="B218" s="304" t="s">
        <v>266</v>
      </c>
      <c r="C218" s="305"/>
      <c r="D218" s="305"/>
      <c r="E218" s="305"/>
      <c r="F218" s="293">
        <f t="shared" si="3"/>
        <v>0</v>
      </c>
    </row>
    <row r="219" hidden="1" spans="1:6">
      <c r="A219" s="303" t="s">
        <v>587</v>
      </c>
      <c r="B219" s="304" t="s">
        <v>268</v>
      </c>
      <c r="C219" s="305"/>
      <c r="D219" s="305"/>
      <c r="E219" s="305"/>
      <c r="F219" s="293">
        <f t="shared" si="3"/>
        <v>0</v>
      </c>
    </row>
    <row r="220" hidden="1" spans="1:6">
      <c r="A220" s="303" t="s">
        <v>588</v>
      </c>
      <c r="B220" s="304" t="s">
        <v>589</v>
      </c>
      <c r="C220" s="305"/>
      <c r="D220" s="305"/>
      <c r="E220" s="305"/>
      <c r="F220" s="293">
        <f t="shared" si="3"/>
        <v>0</v>
      </c>
    </row>
    <row r="221" hidden="1" spans="1:6">
      <c r="A221" s="303" t="s">
        <v>590</v>
      </c>
      <c r="B221" s="304" t="s">
        <v>591</v>
      </c>
      <c r="C221" s="305"/>
      <c r="D221" s="305"/>
      <c r="E221" s="305"/>
      <c r="F221" s="293">
        <f t="shared" si="3"/>
        <v>0</v>
      </c>
    </row>
    <row r="222" hidden="1" spans="1:6">
      <c r="A222" s="303" t="s">
        <v>592</v>
      </c>
      <c r="B222" s="304" t="s">
        <v>362</v>
      </c>
      <c r="C222" s="305"/>
      <c r="D222" s="305"/>
      <c r="E222" s="305"/>
      <c r="F222" s="293">
        <f t="shared" si="3"/>
        <v>0</v>
      </c>
    </row>
    <row r="223" hidden="1" spans="1:6">
      <c r="A223" s="303" t="s">
        <v>593</v>
      </c>
      <c r="B223" s="304" t="s">
        <v>594</v>
      </c>
      <c r="C223" s="305"/>
      <c r="D223" s="305"/>
      <c r="E223" s="305"/>
      <c r="F223" s="293">
        <f t="shared" si="3"/>
        <v>0</v>
      </c>
    </row>
    <row r="224" hidden="1" spans="1:6">
      <c r="A224" s="303" t="s">
        <v>595</v>
      </c>
      <c r="B224" s="304" t="s">
        <v>596</v>
      </c>
      <c r="C224" s="305"/>
      <c r="D224" s="305"/>
      <c r="E224" s="305"/>
      <c r="F224" s="293">
        <f t="shared" si="3"/>
        <v>0</v>
      </c>
    </row>
    <row r="225" hidden="1" spans="1:6">
      <c r="A225" s="303" t="s">
        <v>597</v>
      </c>
      <c r="B225" s="304" t="s">
        <v>598</v>
      </c>
      <c r="C225" s="305"/>
      <c r="D225" s="305"/>
      <c r="E225" s="305"/>
      <c r="F225" s="293">
        <f t="shared" si="3"/>
        <v>0</v>
      </c>
    </row>
    <row r="226" hidden="1" spans="1:6">
      <c r="A226" s="303" t="s">
        <v>599</v>
      </c>
      <c r="B226" s="304" t="s">
        <v>600</v>
      </c>
      <c r="C226" s="305"/>
      <c r="D226" s="305"/>
      <c r="E226" s="305"/>
      <c r="F226" s="293">
        <f t="shared" si="3"/>
        <v>0</v>
      </c>
    </row>
    <row r="227" hidden="1" spans="1:6">
      <c r="A227" s="303" t="s">
        <v>601</v>
      </c>
      <c r="B227" s="304" t="s">
        <v>602</v>
      </c>
      <c r="C227" s="305"/>
      <c r="D227" s="305"/>
      <c r="E227" s="305"/>
      <c r="F227" s="293">
        <f t="shared" si="3"/>
        <v>0</v>
      </c>
    </row>
    <row r="228" hidden="1" spans="1:6">
      <c r="A228" s="303" t="s">
        <v>603</v>
      </c>
      <c r="B228" s="304" t="s">
        <v>604</v>
      </c>
      <c r="C228" s="305"/>
      <c r="D228" s="305"/>
      <c r="E228" s="305"/>
      <c r="F228" s="293">
        <f t="shared" si="3"/>
        <v>0</v>
      </c>
    </row>
    <row r="229" hidden="1" spans="1:6">
      <c r="A229" s="303" t="s">
        <v>605</v>
      </c>
      <c r="B229" s="304" t="s">
        <v>282</v>
      </c>
      <c r="C229" s="305"/>
      <c r="D229" s="305"/>
      <c r="E229" s="305"/>
      <c r="F229" s="293">
        <f t="shared" si="3"/>
        <v>0</v>
      </c>
    </row>
    <row r="230" spans="1:6">
      <c r="A230" s="303" t="s">
        <v>606</v>
      </c>
      <c r="B230" s="304" t="s">
        <v>607</v>
      </c>
      <c r="C230" s="305">
        <v>36</v>
      </c>
      <c r="D230" s="305">
        <v>0</v>
      </c>
      <c r="E230" s="305">
        <v>-36</v>
      </c>
      <c r="F230" s="293">
        <f t="shared" si="3"/>
        <v>0</v>
      </c>
    </row>
    <row r="231" spans="1:6">
      <c r="A231" s="303" t="s">
        <v>608</v>
      </c>
      <c r="B231" s="304" t="s">
        <v>609</v>
      </c>
      <c r="C231" s="305">
        <f>SUM(C232:C237)</f>
        <v>0</v>
      </c>
      <c r="D231" s="305">
        <f>SUM(D232:D237)</f>
        <v>0</v>
      </c>
      <c r="E231" s="305">
        <f>SUM(E232:E237)</f>
        <v>0</v>
      </c>
      <c r="F231" s="293">
        <f t="shared" si="3"/>
        <v>0</v>
      </c>
    </row>
    <row r="232" hidden="1" spans="1:6">
      <c r="A232" s="303" t="s">
        <v>610</v>
      </c>
      <c r="B232" s="304" t="s">
        <v>264</v>
      </c>
      <c r="C232" s="305"/>
      <c r="D232" s="305"/>
      <c r="E232" s="305"/>
      <c r="F232" s="293">
        <f t="shared" si="3"/>
        <v>0</v>
      </c>
    </row>
    <row r="233" hidden="1" spans="1:6">
      <c r="A233" s="303" t="s">
        <v>611</v>
      </c>
      <c r="B233" s="304" t="s">
        <v>266</v>
      </c>
      <c r="C233" s="305"/>
      <c r="D233" s="305"/>
      <c r="E233" s="305"/>
      <c r="F233" s="293">
        <f t="shared" si="3"/>
        <v>0</v>
      </c>
    </row>
    <row r="234" hidden="1" spans="1:6">
      <c r="A234" s="303" t="s">
        <v>612</v>
      </c>
      <c r="B234" s="304" t="s">
        <v>268</v>
      </c>
      <c r="C234" s="305"/>
      <c r="D234" s="305"/>
      <c r="E234" s="305"/>
      <c r="F234" s="293">
        <f t="shared" si="3"/>
        <v>0</v>
      </c>
    </row>
    <row r="235" hidden="1" spans="1:6">
      <c r="A235" s="303" t="s">
        <v>613</v>
      </c>
      <c r="B235" s="304" t="s">
        <v>521</v>
      </c>
      <c r="C235" s="305"/>
      <c r="D235" s="305"/>
      <c r="E235" s="305"/>
      <c r="F235" s="293">
        <f t="shared" si="3"/>
        <v>0</v>
      </c>
    </row>
    <row r="236" hidden="1" spans="1:6">
      <c r="A236" s="303" t="s">
        <v>614</v>
      </c>
      <c r="B236" s="304" t="s">
        <v>282</v>
      </c>
      <c r="C236" s="305"/>
      <c r="D236" s="305"/>
      <c r="E236" s="305"/>
      <c r="F236" s="293">
        <f t="shared" si="3"/>
        <v>0</v>
      </c>
    </row>
    <row r="237" hidden="1" spans="1:6">
      <c r="A237" s="303" t="s">
        <v>615</v>
      </c>
      <c r="B237" s="304" t="s">
        <v>616</v>
      </c>
      <c r="C237" s="305"/>
      <c r="D237" s="305"/>
      <c r="E237" s="305"/>
      <c r="F237" s="293">
        <f t="shared" si="3"/>
        <v>0</v>
      </c>
    </row>
    <row r="238" spans="1:6">
      <c r="A238" s="303" t="s">
        <v>617</v>
      </c>
      <c r="B238" s="304" t="s">
        <v>618</v>
      </c>
      <c r="C238" s="305">
        <f>SUM(C239:C243)</f>
        <v>297</v>
      </c>
      <c r="D238" s="305">
        <f>SUM(D239:D243)</f>
        <v>0</v>
      </c>
      <c r="E238" s="305">
        <f>SUM(E239:E243)</f>
        <v>-76</v>
      </c>
      <c r="F238" s="293">
        <f t="shared" si="3"/>
        <v>221</v>
      </c>
    </row>
    <row r="239" spans="1:6">
      <c r="A239" s="303" t="s">
        <v>619</v>
      </c>
      <c r="B239" s="304" t="s">
        <v>264</v>
      </c>
      <c r="C239" s="305">
        <v>221</v>
      </c>
      <c r="D239" s="305">
        <v>0</v>
      </c>
      <c r="E239" s="305">
        <v>0</v>
      </c>
      <c r="F239" s="293">
        <f t="shared" si="3"/>
        <v>221</v>
      </c>
    </row>
    <row r="240" hidden="1" spans="1:6">
      <c r="A240" s="303" t="s">
        <v>620</v>
      </c>
      <c r="B240" s="304" t="s">
        <v>266</v>
      </c>
      <c r="C240" s="305"/>
      <c r="D240" s="305"/>
      <c r="E240" s="305"/>
      <c r="F240" s="293">
        <f t="shared" si="3"/>
        <v>0</v>
      </c>
    </row>
    <row r="241" hidden="1" spans="1:6">
      <c r="A241" s="303" t="s">
        <v>621</v>
      </c>
      <c r="B241" s="304" t="s">
        <v>268</v>
      </c>
      <c r="C241" s="305"/>
      <c r="D241" s="305"/>
      <c r="E241" s="305"/>
      <c r="F241" s="293">
        <f t="shared" si="3"/>
        <v>0</v>
      </c>
    </row>
    <row r="242" hidden="1" spans="1:6">
      <c r="A242" s="303" t="s">
        <v>622</v>
      </c>
      <c r="B242" s="304" t="s">
        <v>623</v>
      </c>
      <c r="C242" s="305"/>
      <c r="D242" s="305"/>
      <c r="E242" s="305"/>
      <c r="F242" s="293">
        <f t="shared" si="3"/>
        <v>0</v>
      </c>
    </row>
    <row r="243" spans="1:6">
      <c r="A243" s="303" t="s">
        <v>624</v>
      </c>
      <c r="B243" s="304" t="s">
        <v>625</v>
      </c>
      <c r="C243" s="305">
        <v>76</v>
      </c>
      <c r="D243" s="305">
        <v>0</v>
      </c>
      <c r="E243" s="305">
        <v>-76</v>
      </c>
      <c r="F243" s="293">
        <f t="shared" si="3"/>
        <v>0</v>
      </c>
    </row>
    <row r="244" spans="1:6">
      <c r="A244" s="303" t="s">
        <v>626</v>
      </c>
      <c r="B244" s="304" t="s">
        <v>627</v>
      </c>
      <c r="C244" s="305">
        <f>SUM(C245:C246)</f>
        <v>0</v>
      </c>
      <c r="D244" s="305">
        <f>SUM(D245:D246)</f>
        <v>0</v>
      </c>
      <c r="E244" s="305">
        <f>SUM(E245:E246)</f>
        <v>0</v>
      </c>
      <c r="F244" s="293">
        <f t="shared" si="3"/>
        <v>0</v>
      </c>
    </row>
    <row r="245" hidden="1" spans="1:6">
      <c r="A245" s="303" t="s">
        <v>628</v>
      </c>
      <c r="B245" s="304" t="s">
        <v>629</v>
      </c>
      <c r="C245" s="305"/>
      <c r="D245" s="305"/>
      <c r="E245" s="305"/>
      <c r="F245" s="293">
        <f t="shared" si="3"/>
        <v>0</v>
      </c>
    </row>
    <row r="246" hidden="1" spans="1:6">
      <c r="A246" s="303" t="s">
        <v>630</v>
      </c>
      <c r="B246" s="304" t="s">
        <v>631</v>
      </c>
      <c r="C246" s="305"/>
      <c r="D246" s="305"/>
      <c r="E246" s="305"/>
      <c r="F246" s="293">
        <f t="shared" si="3"/>
        <v>0</v>
      </c>
    </row>
    <row r="247" spans="1:6">
      <c r="A247" s="303" t="s">
        <v>632</v>
      </c>
      <c r="B247" s="304" t="s">
        <v>633</v>
      </c>
      <c r="C247" s="305">
        <f>SUM(C248,C253,C255)</f>
        <v>0</v>
      </c>
      <c r="D247" s="305">
        <f>SUM(D248,D253,D255)</f>
        <v>0</v>
      </c>
      <c r="E247" s="305">
        <f>SUM(E248,E253,E255)</f>
        <v>0</v>
      </c>
      <c r="F247" s="293">
        <f t="shared" si="3"/>
        <v>0</v>
      </c>
    </row>
    <row r="248" spans="1:6">
      <c r="A248" s="303" t="s">
        <v>634</v>
      </c>
      <c r="B248" s="304" t="s">
        <v>635</v>
      </c>
      <c r="C248" s="305">
        <f>SUM(C249:C252)</f>
        <v>0</v>
      </c>
      <c r="D248" s="305">
        <f>SUM(D249:D252)</f>
        <v>0</v>
      </c>
      <c r="E248" s="305">
        <f>SUM(E249:E252)</f>
        <v>0</v>
      </c>
      <c r="F248" s="293">
        <f t="shared" si="3"/>
        <v>0</v>
      </c>
    </row>
    <row r="249" hidden="1" spans="1:6">
      <c r="A249" s="303" t="s">
        <v>636</v>
      </c>
      <c r="B249" s="304" t="s">
        <v>637</v>
      </c>
      <c r="C249" s="305"/>
      <c r="D249" s="305"/>
      <c r="E249" s="305"/>
      <c r="F249" s="293">
        <f t="shared" si="3"/>
        <v>0</v>
      </c>
    </row>
    <row r="250" hidden="1" spans="1:6">
      <c r="A250" s="303" t="s">
        <v>638</v>
      </c>
      <c r="B250" s="304" t="s">
        <v>639</v>
      </c>
      <c r="C250" s="305"/>
      <c r="D250" s="305"/>
      <c r="E250" s="305"/>
      <c r="F250" s="293">
        <f t="shared" si="3"/>
        <v>0</v>
      </c>
    </row>
    <row r="251" hidden="1" spans="1:6">
      <c r="A251" s="303" t="s">
        <v>640</v>
      </c>
      <c r="B251" s="304" t="s">
        <v>641</v>
      </c>
      <c r="C251" s="305"/>
      <c r="D251" s="305"/>
      <c r="E251" s="305"/>
      <c r="F251" s="293">
        <f t="shared" si="3"/>
        <v>0</v>
      </c>
    </row>
    <row r="252" hidden="1" spans="1:6">
      <c r="A252" s="303" t="s">
        <v>642</v>
      </c>
      <c r="B252" s="304" t="s">
        <v>643</v>
      </c>
      <c r="C252" s="305"/>
      <c r="D252" s="305"/>
      <c r="E252" s="305"/>
      <c r="F252" s="293">
        <f t="shared" si="3"/>
        <v>0</v>
      </c>
    </row>
    <row r="253" spans="1:6">
      <c r="A253" s="303" t="s">
        <v>644</v>
      </c>
      <c r="B253" s="304" t="s">
        <v>645</v>
      </c>
      <c r="C253" s="305">
        <f>SUM(C254)</f>
        <v>0</v>
      </c>
      <c r="D253" s="305">
        <f>SUM(D254)</f>
        <v>0</v>
      </c>
      <c r="E253" s="305">
        <f>SUM(E254)</f>
        <v>0</v>
      </c>
      <c r="F253" s="293">
        <f t="shared" si="3"/>
        <v>0</v>
      </c>
    </row>
    <row r="254" hidden="1" spans="1:6">
      <c r="A254" s="303" t="s">
        <v>646</v>
      </c>
      <c r="B254" s="304" t="s">
        <v>647</v>
      </c>
      <c r="C254" s="305"/>
      <c r="D254" s="305"/>
      <c r="E254" s="305"/>
      <c r="F254" s="293">
        <f t="shared" si="3"/>
        <v>0</v>
      </c>
    </row>
    <row r="255" spans="1:6">
      <c r="A255" s="303" t="s">
        <v>648</v>
      </c>
      <c r="B255" s="304" t="s">
        <v>649</v>
      </c>
      <c r="C255" s="305">
        <f>SUM(C256)</f>
        <v>0</v>
      </c>
      <c r="D255" s="305">
        <f>SUM(D256)</f>
        <v>0</v>
      </c>
      <c r="E255" s="305">
        <f>SUM(E256)</f>
        <v>0</v>
      </c>
      <c r="F255" s="293">
        <f t="shared" si="3"/>
        <v>0</v>
      </c>
    </row>
    <row r="256" hidden="1" spans="1:6">
      <c r="A256" s="303" t="s">
        <v>650</v>
      </c>
      <c r="B256" s="304" t="s">
        <v>651</v>
      </c>
      <c r="C256" s="305"/>
      <c r="D256" s="305"/>
      <c r="E256" s="305"/>
      <c r="F256" s="293">
        <f t="shared" si="3"/>
        <v>0</v>
      </c>
    </row>
    <row r="257" spans="1:6">
      <c r="A257" s="303" t="s">
        <v>652</v>
      </c>
      <c r="B257" s="304" t="s">
        <v>653</v>
      </c>
      <c r="C257" s="305">
        <f>SUM(C258,C262,C264,C266,C274)</f>
        <v>645</v>
      </c>
      <c r="D257" s="305">
        <f>SUM(D258,D262,D264,D266,D274)</f>
        <v>199</v>
      </c>
      <c r="E257" s="305">
        <f>SUM(E258,E262,E264,E266,E274)</f>
        <v>-300</v>
      </c>
      <c r="F257" s="293">
        <f t="shared" si="3"/>
        <v>544</v>
      </c>
    </row>
    <row r="258" spans="1:6">
      <c r="A258" s="303" t="s">
        <v>654</v>
      </c>
      <c r="B258" s="304" t="s">
        <v>655</v>
      </c>
      <c r="C258" s="305">
        <f>SUM(C259:C261)</f>
        <v>0</v>
      </c>
      <c r="D258" s="305">
        <f>SUM(D259:D261)</f>
        <v>0</v>
      </c>
      <c r="E258" s="305">
        <f>SUM(E259:E261)</f>
        <v>0</v>
      </c>
      <c r="F258" s="293">
        <f t="shared" si="3"/>
        <v>0</v>
      </c>
    </row>
    <row r="259" hidden="1" spans="1:6">
      <c r="A259" s="303" t="s">
        <v>656</v>
      </c>
      <c r="B259" s="304" t="s">
        <v>657</v>
      </c>
      <c r="C259" s="305"/>
      <c r="D259" s="305"/>
      <c r="E259" s="305"/>
      <c r="F259" s="293">
        <f t="shared" si="3"/>
        <v>0</v>
      </c>
    </row>
    <row r="260" hidden="1" spans="1:6">
      <c r="A260" s="303" t="s">
        <v>658</v>
      </c>
      <c r="B260" s="304" t="s">
        <v>659</v>
      </c>
      <c r="C260" s="305"/>
      <c r="D260" s="305"/>
      <c r="E260" s="305"/>
      <c r="F260" s="293">
        <f t="shared" si="3"/>
        <v>0</v>
      </c>
    </row>
    <row r="261" hidden="1" spans="1:6">
      <c r="A261" s="303" t="s">
        <v>660</v>
      </c>
      <c r="B261" s="304" t="s">
        <v>661</v>
      </c>
      <c r="C261" s="305"/>
      <c r="D261" s="305"/>
      <c r="E261" s="305"/>
      <c r="F261" s="293">
        <f t="shared" si="3"/>
        <v>0</v>
      </c>
    </row>
    <row r="262" spans="1:6">
      <c r="A262" s="303" t="s">
        <v>662</v>
      </c>
      <c r="B262" s="304" t="s">
        <v>663</v>
      </c>
      <c r="C262" s="305">
        <f>SUM(C263)</f>
        <v>0</v>
      </c>
      <c r="D262" s="305">
        <f>SUM(D263)</f>
        <v>0</v>
      </c>
      <c r="E262" s="305">
        <f>SUM(E263)</f>
        <v>0</v>
      </c>
      <c r="F262" s="293">
        <f t="shared" si="3"/>
        <v>0</v>
      </c>
    </row>
    <row r="263" hidden="1" spans="1:6">
      <c r="A263" s="303" t="s">
        <v>664</v>
      </c>
      <c r="B263" s="304" t="s">
        <v>665</v>
      </c>
      <c r="C263" s="305"/>
      <c r="D263" s="305"/>
      <c r="E263" s="305"/>
      <c r="F263" s="293">
        <f t="shared" ref="F263:F326" si="4">SUM(C263+D263+E263)</f>
        <v>0</v>
      </c>
    </row>
    <row r="264" spans="1:6">
      <c r="A264" s="303" t="s">
        <v>666</v>
      </c>
      <c r="B264" s="304" t="s">
        <v>667</v>
      </c>
      <c r="C264" s="305">
        <f>SUM(C265)</f>
        <v>0</v>
      </c>
      <c r="D264" s="305">
        <f>SUM(D265)</f>
        <v>0</v>
      </c>
      <c r="E264" s="305">
        <f>SUM(E265)</f>
        <v>0</v>
      </c>
      <c r="F264" s="293">
        <f t="shared" si="4"/>
        <v>0</v>
      </c>
    </row>
    <row r="265" hidden="1" spans="1:6">
      <c r="A265" s="303" t="s">
        <v>668</v>
      </c>
      <c r="B265" s="304" t="s">
        <v>669</v>
      </c>
      <c r="C265" s="305"/>
      <c r="D265" s="305"/>
      <c r="E265" s="305"/>
      <c r="F265" s="293">
        <f t="shared" si="4"/>
        <v>0</v>
      </c>
    </row>
    <row r="266" spans="1:6">
      <c r="A266" s="303" t="s">
        <v>670</v>
      </c>
      <c r="B266" s="304" t="s">
        <v>671</v>
      </c>
      <c r="C266" s="305">
        <f>SUM(C267:C273)</f>
        <v>515</v>
      </c>
      <c r="D266" s="305">
        <f>SUM(D267:D273)</f>
        <v>162</v>
      </c>
      <c r="E266" s="305">
        <f>SUM(E267:E273)</f>
        <v>-170</v>
      </c>
      <c r="F266" s="293">
        <f t="shared" si="4"/>
        <v>507</v>
      </c>
    </row>
    <row r="267" spans="1:6">
      <c r="A267" s="303" t="s">
        <v>672</v>
      </c>
      <c r="B267" s="304" t="s">
        <v>673</v>
      </c>
      <c r="C267" s="305">
        <v>139</v>
      </c>
      <c r="D267" s="305">
        <v>97</v>
      </c>
      <c r="E267" s="305">
        <v>-100</v>
      </c>
      <c r="F267" s="293">
        <f t="shared" si="4"/>
        <v>136</v>
      </c>
    </row>
    <row r="268" hidden="1" spans="1:6">
      <c r="A268" s="303" t="s">
        <v>674</v>
      </c>
      <c r="B268" s="304" t="s">
        <v>675</v>
      </c>
      <c r="C268" s="305"/>
      <c r="D268" s="305"/>
      <c r="E268" s="305"/>
      <c r="F268" s="293">
        <f t="shared" si="4"/>
        <v>0</v>
      </c>
    </row>
    <row r="269" hidden="1" spans="1:6">
      <c r="A269" s="303" t="s">
        <v>676</v>
      </c>
      <c r="B269" s="304" t="s">
        <v>677</v>
      </c>
      <c r="C269" s="305"/>
      <c r="D269" s="305"/>
      <c r="E269" s="305"/>
      <c r="F269" s="293">
        <f t="shared" si="4"/>
        <v>0</v>
      </c>
    </row>
    <row r="270" hidden="1" spans="1:6">
      <c r="A270" s="303" t="s">
        <v>678</v>
      </c>
      <c r="B270" s="304" t="s">
        <v>679</v>
      </c>
      <c r="C270" s="305"/>
      <c r="D270" s="305"/>
      <c r="E270" s="305"/>
      <c r="F270" s="293">
        <f t="shared" si="4"/>
        <v>0</v>
      </c>
    </row>
    <row r="271" spans="1:6">
      <c r="A271" s="303" t="s">
        <v>680</v>
      </c>
      <c r="B271" s="304" t="s">
        <v>681</v>
      </c>
      <c r="C271" s="305">
        <v>227</v>
      </c>
      <c r="D271" s="305">
        <v>65</v>
      </c>
      <c r="E271" s="305">
        <v>-70</v>
      </c>
      <c r="F271" s="293">
        <f t="shared" si="4"/>
        <v>222</v>
      </c>
    </row>
    <row r="272" hidden="1" spans="1:6">
      <c r="A272" s="303" t="s">
        <v>682</v>
      </c>
      <c r="B272" s="304" t="s">
        <v>683</v>
      </c>
      <c r="C272" s="305"/>
      <c r="D272" s="305"/>
      <c r="E272" s="305"/>
      <c r="F272" s="293">
        <f t="shared" si="4"/>
        <v>0</v>
      </c>
    </row>
    <row r="273" spans="1:6">
      <c r="A273" s="303" t="s">
        <v>684</v>
      </c>
      <c r="B273" s="304" t="s">
        <v>685</v>
      </c>
      <c r="C273" s="305">
        <v>149</v>
      </c>
      <c r="D273" s="305">
        <v>0</v>
      </c>
      <c r="E273" s="305">
        <v>0</v>
      </c>
      <c r="F273" s="293">
        <f t="shared" si="4"/>
        <v>149</v>
      </c>
    </row>
    <row r="274" spans="1:6">
      <c r="A274" s="303" t="s">
        <v>686</v>
      </c>
      <c r="B274" s="304" t="s">
        <v>687</v>
      </c>
      <c r="C274" s="305">
        <f>SUM(C275)</f>
        <v>130</v>
      </c>
      <c r="D274" s="305">
        <f>SUM(D275)</f>
        <v>37</v>
      </c>
      <c r="E274" s="305">
        <f>SUM(E275)</f>
        <v>-130</v>
      </c>
      <c r="F274" s="293">
        <f t="shared" si="4"/>
        <v>37</v>
      </c>
    </row>
    <row r="275" spans="1:6">
      <c r="A275" s="307" t="s">
        <v>688</v>
      </c>
      <c r="B275" s="304" t="s">
        <v>689</v>
      </c>
      <c r="C275" s="305">
        <v>130</v>
      </c>
      <c r="D275" s="305">
        <v>37</v>
      </c>
      <c r="E275" s="305">
        <v>-130</v>
      </c>
      <c r="F275" s="293">
        <f t="shared" si="4"/>
        <v>37</v>
      </c>
    </row>
    <row r="276" spans="1:6">
      <c r="A276" s="303" t="s">
        <v>690</v>
      </c>
      <c r="B276" s="304" t="s">
        <v>691</v>
      </c>
      <c r="C276" s="305">
        <f>SUM(C277,C280,C291,C298,C306,C315,C329,C339,C349,C357,C363)</f>
        <v>4443</v>
      </c>
      <c r="D276" s="305">
        <f>SUM(D277,D280,D291,D298,D306,D315,D329,D339,D349,D357,D363)</f>
        <v>727</v>
      </c>
      <c r="E276" s="305">
        <f>SUM(E277,E280,E291,E298,E306,E315,E329,E339,E349,E357,E363)</f>
        <v>-3453</v>
      </c>
      <c r="F276" s="293">
        <f t="shared" si="4"/>
        <v>1717</v>
      </c>
    </row>
    <row r="277" spans="1:6">
      <c r="A277" s="303" t="s">
        <v>692</v>
      </c>
      <c r="B277" s="304" t="s">
        <v>693</v>
      </c>
      <c r="C277" s="305">
        <f>SUM(C278:C279)</f>
        <v>0</v>
      </c>
      <c r="D277" s="305">
        <f>SUM(D278:D279)</f>
        <v>0</v>
      </c>
      <c r="E277" s="305">
        <f>SUM(E278:E279)</f>
        <v>0</v>
      </c>
      <c r="F277" s="293">
        <f t="shared" si="4"/>
        <v>0</v>
      </c>
    </row>
    <row r="278" hidden="1" spans="1:6">
      <c r="A278" s="303" t="s">
        <v>694</v>
      </c>
      <c r="B278" s="304" t="s">
        <v>695</v>
      </c>
      <c r="C278" s="305"/>
      <c r="D278" s="305"/>
      <c r="E278" s="305"/>
      <c r="F278" s="293">
        <f t="shared" si="4"/>
        <v>0</v>
      </c>
    </row>
    <row r="279" hidden="1" spans="1:6">
      <c r="A279" s="303" t="s">
        <v>696</v>
      </c>
      <c r="B279" s="304" t="s">
        <v>697</v>
      </c>
      <c r="C279" s="305"/>
      <c r="D279" s="305"/>
      <c r="E279" s="305"/>
      <c r="F279" s="293">
        <f t="shared" si="4"/>
        <v>0</v>
      </c>
    </row>
    <row r="280" spans="1:6">
      <c r="A280" s="303" t="s">
        <v>698</v>
      </c>
      <c r="B280" s="304" t="s">
        <v>699</v>
      </c>
      <c r="C280" s="305">
        <f>SUM(C281:C290)</f>
        <v>2282</v>
      </c>
      <c r="D280" s="305">
        <f>SUM(D281:D290)</f>
        <v>208</v>
      </c>
      <c r="E280" s="305">
        <f>SUM(E281:E290)</f>
        <v>-2035</v>
      </c>
      <c r="F280" s="293">
        <f t="shared" si="4"/>
        <v>455</v>
      </c>
    </row>
    <row r="281" hidden="1" spans="1:6">
      <c r="A281" s="303" t="s">
        <v>700</v>
      </c>
      <c r="B281" s="304" t="s">
        <v>264</v>
      </c>
      <c r="C281" s="305"/>
      <c r="D281" s="305"/>
      <c r="E281" s="305"/>
      <c r="F281" s="293">
        <f t="shared" si="4"/>
        <v>0</v>
      </c>
    </row>
    <row r="282" hidden="1" spans="1:6">
      <c r="A282" s="303" t="s">
        <v>701</v>
      </c>
      <c r="B282" s="304" t="s">
        <v>266</v>
      </c>
      <c r="C282" s="305"/>
      <c r="D282" s="305"/>
      <c r="E282" s="305"/>
      <c r="F282" s="293">
        <f t="shared" si="4"/>
        <v>0</v>
      </c>
    </row>
    <row r="283" hidden="1" spans="1:6">
      <c r="A283" s="303" t="s">
        <v>702</v>
      </c>
      <c r="B283" s="304" t="s">
        <v>268</v>
      </c>
      <c r="C283" s="305"/>
      <c r="D283" s="305"/>
      <c r="E283" s="305"/>
      <c r="F283" s="293">
        <f t="shared" si="4"/>
        <v>0</v>
      </c>
    </row>
    <row r="284" hidden="1" spans="1:6">
      <c r="A284" s="303" t="s">
        <v>703</v>
      </c>
      <c r="B284" s="304" t="s">
        <v>362</v>
      </c>
      <c r="C284" s="305"/>
      <c r="D284" s="305"/>
      <c r="E284" s="305"/>
      <c r="F284" s="293">
        <f t="shared" si="4"/>
        <v>0</v>
      </c>
    </row>
    <row r="285" hidden="1" spans="1:6">
      <c r="A285" s="303" t="s">
        <v>704</v>
      </c>
      <c r="B285" s="304" t="s">
        <v>705</v>
      </c>
      <c r="C285" s="305"/>
      <c r="D285" s="305"/>
      <c r="E285" s="305"/>
      <c r="F285" s="293">
        <f t="shared" si="4"/>
        <v>0</v>
      </c>
    </row>
    <row r="286" hidden="1" spans="1:6">
      <c r="A286" s="303" t="s">
        <v>706</v>
      </c>
      <c r="B286" s="304" t="s">
        <v>707</v>
      </c>
      <c r="C286" s="305"/>
      <c r="D286" s="305"/>
      <c r="E286" s="305"/>
      <c r="F286" s="293">
        <f t="shared" si="4"/>
        <v>0</v>
      </c>
    </row>
    <row r="287" hidden="1" spans="1:6">
      <c r="A287" s="303" t="s">
        <v>708</v>
      </c>
      <c r="B287" s="304" t="s">
        <v>709</v>
      </c>
      <c r="C287" s="305"/>
      <c r="D287" s="305"/>
      <c r="E287" s="305"/>
      <c r="F287" s="293">
        <f t="shared" si="4"/>
        <v>0</v>
      </c>
    </row>
    <row r="288" hidden="1" spans="1:6">
      <c r="A288" s="303" t="s">
        <v>710</v>
      </c>
      <c r="B288" s="304" t="s">
        <v>711</v>
      </c>
      <c r="C288" s="305"/>
      <c r="D288" s="305"/>
      <c r="E288" s="305"/>
      <c r="F288" s="293">
        <f t="shared" si="4"/>
        <v>0</v>
      </c>
    </row>
    <row r="289" hidden="1" spans="1:6">
      <c r="A289" s="303" t="s">
        <v>712</v>
      </c>
      <c r="B289" s="304" t="s">
        <v>282</v>
      </c>
      <c r="C289" s="305"/>
      <c r="D289" s="305"/>
      <c r="E289" s="305"/>
      <c r="F289" s="293">
        <f t="shared" si="4"/>
        <v>0</v>
      </c>
    </row>
    <row r="290" spans="1:6">
      <c r="A290" s="303" t="s">
        <v>713</v>
      </c>
      <c r="B290" s="304" t="s">
        <v>714</v>
      </c>
      <c r="C290" s="305">
        <v>2282</v>
      </c>
      <c r="D290" s="305">
        <v>208</v>
      </c>
      <c r="E290" s="305">
        <v>-2035</v>
      </c>
      <c r="F290" s="293">
        <f t="shared" si="4"/>
        <v>455</v>
      </c>
    </row>
    <row r="291" spans="1:6">
      <c r="A291" s="303" t="s">
        <v>715</v>
      </c>
      <c r="B291" s="304" t="s">
        <v>716</v>
      </c>
      <c r="C291" s="305">
        <f>SUM(C292:C297)</f>
        <v>0</v>
      </c>
      <c r="D291" s="305">
        <f>SUM(D292:D297)</f>
        <v>0</v>
      </c>
      <c r="E291" s="305">
        <f>SUM(E292:E297)</f>
        <v>0</v>
      </c>
      <c r="F291" s="293">
        <f t="shared" si="4"/>
        <v>0</v>
      </c>
    </row>
    <row r="292" hidden="1" spans="1:6">
      <c r="A292" s="303" t="s">
        <v>717</v>
      </c>
      <c r="B292" s="304" t="s">
        <v>264</v>
      </c>
      <c r="C292" s="305"/>
      <c r="D292" s="305"/>
      <c r="E292" s="305"/>
      <c r="F292" s="293">
        <f t="shared" si="4"/>
        <v>0</v>
      </c>
    </row>
    <row r="293" hidden="1" spans="1:6">
      <c r="A293" s="303" t="s">
        <v>718</v>
      </c>
      <c r="B293" s="304" t="s">
        <v>266</v>
      </c>
      <c r="C293" s="305"/>
      <c r="D293" s="305"/>
      <c r="E293" s="305"/>
      <c r="F293" s="293">
        <f t="shared" si="4"/>
        <v>0</v>
      </c>
    </row>
    <row r="294" hidden="1" spans="1:6">
      <c r="A294" s="303" t="s">
        <v>719</v>
      </c>
      <c r="B294" s="304" t="s">
        <v>268</v>
      </c>
      <c r="C294" s="305"/>
      <c r="D294" s="305"/>
      <c r="E294" s="305"/>
      <c r="F294" s="293">
        <f t="shared" si="4"/>
        <v>0</v>
      </c>
    </row>
    <row r="295" hidden="1" spans="1:6">
      <c r="A295" s="303" t="s">
        <v>720</v>
      </c>
      <c r="B295" s="304" t="s">
        <v>721</v>
      </c>
      <c r="C295" s="305"/>
      <c r="D295" s="305"/>
      <c r="E295" s="305"/>
      <c r="F295" s="293">
        <f t="shared" si="4"/>
        <v>0</v>
      </c>
    </row>
    <row r="296" hidden="1" spans="1:6">
      <c r="A296" s="303" t="s">
        <v>722</v>
      </c>
      <c r="B296" s="304" t="s">
        <v>282</v>
      </c>
      <c r="C296" s="305"/>
      <c r="D296" s="305"/>
      <c r="E296" s="305"/>
      <c r="F296" s="293">
        <f t="shared" si="4"/>
        <v>0</v>
      </c>
    </row>
    <row r="297" hidden="1" spans="1:6">
      <c r="A297" s="303" t="s">
        <v>723</v>
      </c>
      <c r="B297" s="304" t="s">
        <v>724</v>
      </c>
      <c r="C297" s="305"/>
      <c r="D297" s="305"/>
      <c r="E297" s="305"/>
      <c r="F297" s="293">
        <f t="shared" si="4"/>
        <v>0</v>
      </c>
    </row>
    <row r="298" spans="1:6">
      <c r="A298" s="303" t="s">
        <v>725</v>
      </c>
      <c r="B298" s="306" t="s">
        <v>726</v>
      </c>
      <c r="C298" s="305">
        <f>SUM(C299:C305)</f>
        <v>351</v>
      </c>
      <c r="D298" s="305">
        <f>SUM(D299:D305)</f>
        <v>0</v>
      </c>
      <c r="E298" s="305">
        <f>SUM(E299:E305)</f>
        <v>-339</v>
      </c>
      <c r="F298" s="293">
        <f t="shared" si="4"/>
        <v>12</v>
      </c>
    </row>
    <row r="299" hidden="1" spans="1:6">
      <c r="A299" s="303" t="s">
        <v>727</v>
      </c>
      <c r="B299" s="304" t="s">
        <v>264</v>
      </c>
      <c r="C299" s="305"/>
      <c r="D299" s="305"/>
      <c r="E299" s="305"/>
      <c r="F299" s="293">
        <f t="shared" si="4"/>
        <v>0</v>
      </c>
    </row>
    <row r="300" hidden="1" spans="1:6">
      <c r="A300" s="303" t="s">
        <v>728</v>
      </c>
      <c r="B300" s="304" t="s">
        <v>266</v>
      </c>
      <c r="C300" s="305"/>
      <c r="D300" s="305"/>
      <c r="E300" s="305"/>
      <c r="F300" s="293">
        <f t="shared" si="4"/>
        <v>0</v>
      </c>
    </row>
    <row r="301" hidden="1" spans="1:6">
      <c r="A301" s="303" t="s">
        <v>729</v>
      </c>
      <c r="B301" s="304" t="s">
        <v>268</v>
      </c>
      <c r="C301" s="305"/>
      <c r="D301" s="305"/>
      <c r="E301" s="305"/>
      <c r="F301" s="293">
        <f t="shared" si="4"/>
        <v>0</v>
      </c>
    </row>
    <row r="302" hidden="1" spans="1:6">
      <c r="A302" s="303" t="s">
        <v>730</v>
      </c>
      <c r="B302" s="304" t="s">
        <v>731</v>
      </c>
      <c r="C302" s="305"/>
      <c r="D302" s="305"/>
      <c r="E302" s="305"/>
      <c r="F302" s="293">
        <f t="shared" si="4"/>
        <v>0</v>
      </c>
    </row>
    <row r="303" hidden="1" spans="1:6">
      <c r="A303" s="303" t="s">
        <v>732</v>
      </c>
      <c r="B303" s="304" t="s">
        <v>733</v>
      </c>
      <c r="C303" s="305"/>
      <c r="D303" s="305"/>
      <c r="E303" s="305"/>
      <c r="F303" s="293">
        <f t="shared" si="4"/>
        <v>0</v>
      </c>
    </row>
    <row r="304" hidden="1" spans="1:6">
      <c r="A304" s="303" t="s">
        <v>734</v>
      </c>
      <c r="B304" s="304" t="s">
        <v>282</v>
      </c>
      <c r="C304" s="305"/>
      <c r="D304" s="305"/>
      <c r="E304" s="305"/>
      <c r="F304" s="293">
        <f t="shared" si="4"/>
        <v>0</v>
      </c>
    </row>
    <row r="305" spans="1:6">
      <c r="A305" s="303" t="s">
        <v>735</v>
      </c>
      <c r="B305" s="304" t="s">
        <v>736</v>
      </c>
      <c r="C305" s="305">
        <v>351</v>
      </c>
      <c r="D305" s="305">
        <v>0</v>
      </c>
      <c r="E305" s="305">
        <v>-339</v>
      </c>
      <c r="F305" s="293">
        <f t="shared" si="4"/>
        <v>12</v>
      </c>
    </row>
    <row r="306" spans="1:6">
      <c r="A306" s="303" t="s">
        <v>737</v>
      </c>
      <c r="B306" s="304" t="s">
        <v>738</v>
      </c>
      <c r="C306" s="305">
        <f>SUM(C307:C314)</f>
        <v>934</v>
      </c>
      <c r="D306" s="305">
        <f>SUM(D307:D314)</f>
        <v>0</v>
      </c>
      <c r="E306" s="305">
        <f>SUM(E307:E314)</f>
        <v>-924</v>
      </c>
      <c r="F306" s="293">
        <f t="shared" si="4"/>
        <v>10</v>
      </c>
    </row>
    <row r="307" hidden="1" spans="1:6">
      <c r="A307" s="303" t="s">
        <v>739</v>
      </c>
      <c r="B307" s="304" t="s">
        <v>264</v>
      </c>
      <c r="C307" s="305"/>
      <c r="D307" s="305"/>
      <c r="E307" s="305"/>
      <c r="F307" s="293">
        <f t="shared" si="4"/>
        <v>0</v>
      </c>
    </row>
    <row r="308" hidden="1" spans="1:6">
      <c r="A308" s="303" t="s">
        <v>740</v>
      </c>
      <c r="B308" s="304" t="s">
        <v>266</v>
      </c>
      <c r="C308" s="305"/>
      <c r="D308" s="305"/>
      <c r="E308" s="305"/>
      <c r="F308" s="293">
        <f t="shared" si="4"/>
        <v>0</v>
      </c>
    </row>
    <row r="309" hidden="1" spans="1:6">
      <c r="A309" s="303" t="s">
        <v>741</v>
      </c>
      <c r="B309" s="304" t="s">
        <v>268</v>
      </c>
      <c r="C309" s="305"/>
      <c r="D309" s="305"/>
      <c r="E309" s="305"/>
      <c r="F309" s="293">
        <f t="shared" si="4"/>
        <v>0</v>
      </c>
    </row>
    <row r="310" hidden="1" spans="1:6">
      <c r="A310" s="303" t="s">
        <v>742</v>
      </c>
      <c r="B310" s="304" t="s">
        <v>743</v>
      </c>
      <c r="C310" s="305"/>
      <c r="D310" s="305"/>
      <c r="E310" s="305"/>
      <c r="F310" s="293">
        <f t="shared" si="4"/>
        <v>0</v>
      </c>
    </row>
    <row r="311" hidden="1" spans="1:6">
      <c r="A311" s="303" t="s">
        <v>744</v>
      </c>
      <c r="B311" s="304" t="s">
        <v>745</v>
      </c>
      <c r="C311" s="305"/>
      <c r="D311" s="305"/>
      <c r="E311" s="305"/>
      <c r="F311" s="293">
        <f t="shared" si="4"/>
        <v>0</v>
      </c>
    </row>
    <row r="312" hidden="1" spans="1:6">
      <c r="A312" s="303" t="s">
        <v>746</v>
      </c>
      <c r="B312" s="304" t="s">
        <v>747</v>
      </c>
      <c r="C312" s="305"/>
      <c r="D312" s="305"/>
      <c r="E312" s="305"/>
      <c r="F312" s="293">
        <f t="shared" si="4"/>
        <v>0</v>
      </c>
    </row>
    <row r="313" hidden="1" spans="1:6">
      <c r="A313" s="303" t="s">
        <v>748</v>
      </c>
      <c r="B313" s="304" t="s">
        <v>282</v>
      </c>
      <c r="C313" s="305"/>
      <c r="D313" s="305"/>
      <c r="E313" s="305"/>
      <c r="F313" s="293">
        <f t="shared" si="4"/>
        <v>0</v>
      </c>
    </row>
    <row r="314" spans="1:6">
      <c r="A314" s="303" t="s">
        <v>749</v>
      </c>
      <c r="B314" s="304" t="s">
        <v>750</v>
      </c>
      <c r="C314" s="305">
        <v>934</v>
      </c>
      <c r="D314" s="305">
        <v>0</v>
      </c>
      <c r="E314" s="305">
        <v>-924</v>
      </c>
      <c r="F314" s="293">
        <f t="shared" si="4"/>
        <v>10</v>
      </c>
    </row>
    <row r="315" spans="1:6">
      <c r="A315" s="303" t="s">
        <v>751</v>
      </c>
      <c r="B315" s="304" t="s">
        <v>752</v>
      </c>
      <c r="C315" s="305">
        <f>SUM(C316:C328)</f>
        <v>876</v>
      </c>
      <c r="D315" s="305">
        <f>SUM(D316:D328)</f>
        <v>519</v>
      </c>
      <c r="E315" s="305">
        <f>SUM(E316:E328)</f>
        <v>-155</v>
      </c>
      <c r="F315" s="293">
        <f t="shared" si="4"/>
        <v>1240</v>
      </c>
    </row>
    <row r="316" spans="1:6">
      <c r="A316" s="303" t="s">
        <v>753</v>
      </c>
      <c r="B316" s="304" t="s">
        <v>264</v>
      </c>
      <c r="C316" s="305">
        <v>521</v>
      </c>
      <c r="D316" s="305">
        <v>0</v>
      </c>
      <c r="E316" s="305">
        <v>0</v>
      </c>
      <c r="F316" s="293">
        <f t="shared" si="4"/>
        <v>521</v>
      </c>
    </row>
    <row r="317" hidden="1" spans="1:6">
      <c r="A317" s="303" t="s">
        <v>754</v>
      </c>
      <c r="B317" s="304" t="s">
        <v>266</v>
      </c>
      <c r="C317" s="305"/>
      <c r="D317" s="305"/>
      <c r="E317" s="305"/>
      <c r="F317" s="293">
        <f t="shared" si="4"/>
        <v>0</v>
      </c>
    </row>
    <row r="318" hidden="1" spans="1:6">
      <c r="A318" s="303" t="s">
        <v>755</v>
      </c>
      <c r="B318" s="304" t="s">
        <v>268</v>
      </c>
      <c r="C318" s="305"/>
      <c r="D318" s="305"/>
      <c r="E318" s="305"/>
      <c r="F318" s="293">
        <f t="shared" si="4"/>
        <v>0</v>
      </c>
    </row>
    <row r="319" spans="1:6">
      <c r="A319" s="303" t="s">
        <v>756</v>
      </c>
      <c r="B319" s="304" t="s">
        <v>757</v>
      </c>
      <c r="C319" s="305">
        <v>17</v>
      </c>
      <c r="D319" s="305">
        <v>9</v>
      </c>
      <c r="E319" s="305">
        <v>0</v>
      </c>
      <c r="F319" s="293">
        <f t="shared" si="4"/>
        <v>26</v>
      </c>
    </row>
    <row r="320" spans="1:6">
      <c r="A320" s="303" t="s">
        <v>758</v>
      </c>
      <c r="B320" s="304" t="s">
        <v>759</v>
      </c>
      <c r="C320" s="305">
        <v>19</v>
      </c>
      <c r="D320" s="305">
        <v>0</v>
      </c>
      <c r="E320" s="305">
        <v>0</v>
      </c>
      <c r="F320" s="293">
        <f t="shared" si="4"/>
        <v>19</v>
      </c>
    </row>
    <row r="321" hidden="1" spans="1:6">
      <c r="A321" s="303" t="s">
        <v>760</v>
      </c>
      <c r="B321" s="304" t="s">
        <v>761</v>
      </c>
      <c r="C321" s="305"/>
      <c r="D321" s="305"/>
      <c r="E321" s="305"/>
      <c r="F321" s="293">
        <f t="shared" si="4"/>
        <v>0</v>
      </c>
    </row>
    <row r="322" spans="1:6">
      <c r="A322" s="303" t="s">
        <v>762</v>
      </c>
      <c r="B322" s="306" t="s">
        <v>763</v>
      </c>
      <c r="C322" s="305">
        <v>42</v>
      </c>
      <c r="D322" s="305">
        <v>382</v>
      </c>
      <c r="E322" s="305">
        <v>0</v>
      </c>
      <c r="F322" s="293">
        <f t="shared" si="4"/>
        <v>424</v>
      </c>
    </row>
    <row r="323" hidden="1" spans="1:6">
      <c r="A323" s="303" t="s">
        <v>764</v>
      </c>
      <c r="B323" s="304" t="s">
        <v>765</v>
      </c>
      <c r="C323" s="305"/>
      <c r="D323" s="305"/>
      <c r="E323" s="305"/>
      <c r="F323" s="293">
        <f t="shared" si="4"/>
        <v>0</v>
      </c>
    </row>
    <row r="324" spans="1:6">
      <c r="A324" s="303" t="s">
        <v>766</v>
      </c>
      <c r="B324" s="304" t="s">
        <v>767</v>
      </c>
      <c r="C324" s="305">
        <v>15</v>
      </c>
      <c r="D324" s="305">
        <v>0</v>
      </c>
      <c r="E324" s="305">
        <v>0</v>
      </c>
      <c r="F324" s="293">
        <f t="shared" si="4"/>
        <v>15</v>
      </c>
    </row>
    <row r="325" hidden="1" spans="1:6">
      <c r="A325" s="303" t="s">
        <v>768</v>
      </c>
      <c r="B325" s="304" t="s">
        <v>769</v>
      </c>
      <c r="C325" s="305"/>
      <c r="D325" s="305"/>
      <c r="E325" s="305"/>
      <c r="F325" s="293">
        <f t="shared" si="4"/>
        <v>0</v>
      </c>
    </row>
    <row r="326" hidden="1" spans="1:6">
      <c r="A326" s="303" t="s">
        <v>770</v>
      </c>
      <c r="B326" s="304" t="s">
        <v>362</v>
      </c>
      <c r="C326" s="305"/>
      <c r="D326" s="305"/>
      <c r="E326" s="305"/>
      <c r="F326" s="293">
        <f t="shared" si="4"/>
        <v>0</v>
      </c>
    </row>
    <row r="327" hidden="1" spans="1:6">
      <c r="A327" s="303" t="s">
        <v>771</v>
      </c>
      <c r="B327" s="304" t="s">
        <v>282</v>
      </c>
      <c r="C327" s="305"/>
      <c r="D327" s="305"/>
      <c r="E327" s="305"/>
      <c r="F327" s="293">
        <f t="shared" ref="F327:F390" si="5">SUM(C327+D327+E327)</f>
        <v>0</v>
      </c>
    </row>
    <row r="328" spans="1:6">
      <c r="A328" s="303" t="s">
        <v>772</v>
      </c>
      <c r="B328" s="304" t="s">
        <v>773</v>
      </c>
      <c r="C328" s="305">
        <v>262</v>
      </c>
      <c r="D328" s="305">
        <v>128</v>
      </c>
      <c r="E328" s="305">
        <v>-155</v>
      </c>
      <c r="F328" s="293">
        <f t="shared" si="5"/>
        <v>235</v>
      </c>
    </row>
    <row r="329" spans="1:6">
      <c r="A329" s="303" t="s">
        <v>774</v>
      </c>
      <c r="B329" s="306" t="s">
        <v>775</v>
      </c>
      <c r="C329" s="305">
        <f>SUM(C330:C338)</f>
        <v>0</v>
      </c>
      <c r="D329" s="305">
        <f>SUM(D330:D338)</f>
        <v>0</v>
      </c>
      <c r="E329" s="305">
        <f>SUM(E330:E338)</f>
        <v>0</v>
      </c>
      <c r="F329" s="293">
        <f t="shared" si="5"/>
        <v>0</v>
      </c>
    </row>
    <row r="330" hidden="1" spans="1:6">
      <c r="A330" s="303" t="s">
        <v>776</v>
      </c>
      <c r="B330" s="304" t="s">
        <v>264</v>
      </c>
      <c r="C330" s="305"/>
      <c r="D330" s="305"/>
      <c r="E330" s="305"/>
      <c r="F330" s="293">
        <f t="shared" si="5"/>
        <v>0</v>
      </c>
    </row>
    <row r="331" hidden="1" spans="1:6">
      <c r="A331" s="303" t="s">
        <v>777</v>
      </c>
      <c r="B331" s="304" t="s">
        <v>266</v>
      </c>
      <c r="C331" s="305"/>
      <c r="D331" s="305"/>
      <c r="E331" s="305"/>
      <c r="F331" s="293">
        <f t="shared" si="5"/>
        <v>0</v>
      </c>
    </row>
    <row r="332" hidden="1" spans="1:6">
      <c r="A332" s="303" t="s">
        <v>778</v>
      </c>
      <c r="B332" s="304" t="s">
        <v>268</v>
      </c>
      <c r="C332" s="305"/>
      <c r="D332" s="305"/>
      <c r="E332" s="305"/>
      <c r="F332" s="293">
        <f t="shared" si="5"/>
        <v>0</v>
      </c>
    </row>
    <row r="333" hidden="1" spans="1:6">
      <c r="A333" s="303" t="s">
        <v>779</v>
      </c>
      <c r="B333" s="304" t="s">
        <v>780</v>
      </c>
      <c r="C333" s="305"/>
      <c r="D333" s="305"/>
      <c r="E333" s="305"/>
      <c r="F333" s="293">
        <f t="shared" si="5"/>
        <v>0</v>
      </c>
    </row>
    <row r="334" hidden="1" spans="1:6">
      <c r="A334" s="303" t="s">
        <v>781</v>
      </c>
      <c r="B334" s="304" t="s">
        <v>782</v>
      </c>
      <c r="C334" s="305"/>
      <c r="D334" s="305"/>
      <c r="E334" s="305"/>
      <c r="F334" s="293">
        <f t="shared" si="5"/>
        <v>0</v>
      </c>
    </row>
    <row r="335" hidden="1" spans="1:6">
      <c r="A335" s="303" t="s">
        <v>783</v>
      </c>
      <c r="B335" s="304" t="s">
        <v>784</v>
      </c>
      <c r="C335" s="305"/>
      <c r="D335" s="305"/>
      <c r="E335" s="305"/>
      <c r="F335" s="293">
        <f t="shared" si="5"/>
        <v>0</v>
      </c>
    </row>
    <row r="336" hidden="1" spans="1:6">
      <c r="A336" s="303" t="s">
        <v>785</v>
      </c>
      <c r="B336" s="304" t="s">
        <v>362</v>
      </c>
      <c r="C336" s="305"/>
      <c r="D336" s="305"/>
      <c r="E336" s="305"/>
      <c r="F336" s="293">
        <f t="shared" si="5"/>
        <v>0</v>
      </c>
    </row>
    <row r="337" hidden="1" spans="1:6">
      <c r="A337" s="303" t="s">
        <v>786</v>
      </c>
      <c r="B337" s="304" t="s">
        <v>282</v>
      </c>
      <c r="C337" s="305"/>
      <c r="D337" s="305"/>
      <c r="E337" s="305"/>
      <c r="F337" s="293">
        <f t="shared" si="5"/>
        <v>0</v>
      </c>
    </row>
    <row r="338" hidden="1" spans="1:6">
      <c r="A338" s="303" t="s">
        <v>787</v>
      </c>
      <c r="B338" s="304" t="s">
        <v>788</v>
      </c>
      <c r="C338" s="305"/>
      <c r="D338" s="305"/>
      <c r="E338" s="305"/>
      <c r="F338" s="293">
        <f t="shared" si="5"/>
        <v>0</v>
      </c>
    </row>
    <row r="339" spans="1:6">
      <c r="A339" s="303" t="s">
        <v>789</v>
      </c>
      <c r="B339" s="304" t="s">
        <v>790</v>
      </c>
      <c r="C339" s="305">
        <f>SUM(C340:C348)</f>
        <v>0</v>
      </c>
      <c r="D339" s="305">
        <f>SUM(D340:D348)</f>
        <v>0</v>
      </c>
      <c r="E339" s="305">
        <f>SUM(E340:E348)</f>
        <v>0</v>
      </c>
      <c r="F339" s="293">
        <f t="shared" si="5"/>
        <v>0</v>
      </c>
    </row>
    <row r="340" hidden="1" spans="1:6">
      <c r="A340" s="303" t="s">
        <v>791</v>
      </c>
      <c r="B340" s="304" t="s">
        <v>264</v>
      </c>
      <c r="C340" s="305"/>
      <c r="D340" s="305"/>
      <c r="E340" s="305"/>
      <c r="F340" s="293">
        <f t="shared" si="5"/>
        <v>0</v>
      </c>
    </row>
    <row r="341" hidden="1" spans="1:6">
      <c r="A341" s="303" t="s">
        <v>792</v>
      </c>
      <c r="B341" s="304" t="s">
        <v>266</v>
      </c>
      <c r="C341" s="305"/>
      <c r="D341" s="305"/>
      <c r="E341" s="305"/>
      <c r="F341" s="293">
        <f t="shared" si="5"/>
        <v>0</v>
      </c>
    </row>
    <row r="342" hidden="1" spans="1:6">
      <c r="A342" s="303" t="s">
        <v>793</v>
      </c>
      <c r="B342" s="304" t="s">
        <v>268</v>
      </c>
      <c r="C342" s="305"/>
      <c r="D342" s="305"/>
      <c r="E342" s="305"/>
      <c r="F342" s="293">
        <f t="shared" si="5"/>
        <v>0</v>
      </c>
    </row>
    <row r="343" hidden="1" spans="1:6">
      <c r="A343" s="303" t="s">
        <v>794</v>
      </c>
      <c r="B343" s="304" t="s">
        <v>795</v>
      </c>
      <c r="C343" s="305"/>
      <c r="D343" s="305"/>
      <c r="E343" s="305"/>
      <c r="F343" s="293">
        <f t="shared" si="5"/>
        <v>0</v>
      </c>
    </row>
    <row r="344" hidden="1" spans="1:6">
      <c r="A344" s="303" t="s">
        <v>796</v>
      </c>
      <c r="B344" s="304" t="s">
        <v>797</v>
      </c>
      <c r="C344" s="305"/>
      <c r="D344" s="305"/>
      <c r="E344" s="305"/>
      <c r="F344" s="293">
        <f t="shared" si="5"/>
        <v>0</v>
      </c>
    </row>
    <row r="345" hidden="1" spans="1:6">
      <c r="A345" s="303" t="s">
        <v>798</v>
      </c>
      <c r="B345" s="304" t="s">
        <v>799</v>
      </c>
      <c r="C345" s="305"/>
      <c r="D345" s="305"/>
      <c r="E345" s="305"/>
      <c r="F345" s="293">
        <f t="shared" si="5"/>
        <v>0</v>
      </c>
    </row>
    <row r="346" hidden="1" spans="1:6">
      <c r="A346" s="303" t="s">
        <v>800</v>
      </c>
      <c r="B346" s="304" t="s">
        <v>362</v>
      </c>
      <c r="C346" s="305"/>
      <c r="D346" s="305"/>
      <c r="E346" s="305"/>
      <c r="F346" s="293">
        <f t="shared" si="5"/>
        <v>0</v>
      </c>
    </row>
    <row r="347" hidden="1" spans="1:6">
      <c r="A347" s="303" t="s">
        <v>801</v>
      </c>
      <c r="B347" s="304" t="s">
        <v>282</v>
      </c>
      <c r="C347" s="305"/>
      <c r="D347" s="305"/>
      <c r="E347" s="305"/>
      <c r="F347" s="293">
        <f t="shared" si="5"/>
        <v>0</v>
      </c>
    </row>
    <row r="348" hidden="1" spans="1:6">
      <c r="A348" s="303" t="s">
        <v>802</v>
      </c>
      <c r="B348" s="304" t="s">
        <v>803</v>
      </c>
      <c r="C348" s="305"/>
      <c r="D348" s="305"/>
      <c r="E348" s="305"/>
      <c r="F348" s="293">
        <f t="shared" si="5"/>
        <v>0</v>
      </c>
    </row>
    <row r="349" spans="1:6">
      <c r="A349" s="303" t="s">
        <v>804</v>
      </c>
      <c r="B349" s="304" t="s">
        <v>805</v>
      </c>
      <c r="C349" s="305">
        <f>SUM(C350:C356)</f>
        <v>0</v>
      </c>
      <c r="D349" s="305">
        <f>SUM(D350:D356)</f>
        <v>0</v>
      </c>
      <c r="E349" s="305">
        <f>SUM(E350:E356)</f>
        <v>0</v>
      </c>
      <c r="F349" s="293">
        <f t="shared" si="5"/>
        <v>0</v>
      </c>
    </row>
    <row r="350" hidden="1" spans="1:6">
      <c r="A350" s="303" t="s">
        <v>806</v>
      </c>
      <c r="B350" s="304" t="s">
        <v>264</v>
      </c>
      <c r="C350" s="305"/>
      <c r="D350" s="305"/>
      <c r="E350" s="305"/>
      <c r="F350" s="293">
        <f t="shared" si="5"/>
        <v>0</v>
      </c>
    </row>
    <row r="351" hidden="1" spans="1:6">
      <c r="A351" s="303" t="s">
        <v>807</v>
      </c>
      <c r="B351" s="304" t="s">
        <v>266</v>
      </c>
      <c r="C351" s="305"/>
      <c r="D351" s="305"/>
      <c r="E351" s="305"/>
      <c r="F351" s="293">
        <f t="shared" si="5"/>
        <v>0</v>
      </c>
    </row>
    <row r="352" hidden="1" spans="1:6">
      <c r="A352" s="303" t="s">
        <v>808</v>
      </c>
      <c r="B352" s="306" t="s">
        <v>268</v>
      </c>
      <c r="C352" s="305"/>
      <c r="D352" s="305"/>
      <c r="E352" s="305"/>
      <c r="F352" s="293">
        <f t="shared" si="5"/>
        <v>0</v>
      </c>
    </row>
    <row r="353" hidden="1" spans="1:6">
      <c r="A353" s="303" t="s">
        <v>809</v>
      </c>
      <c r="B353" s="306" t="s">
        <v>810</v>
      </c>
      <c r="C353" s="305"/>
      <c r="D353" s="305"/>
      <c r="E353" s="305"/>
      <c r="F353" s="293">
        <f t="shared" si="5"/>
        <v>0</v>
      </c>
    </row>
    <row r="354" hidden="1" spans="1:6">
      <c r="A354" s="303" t="s">
        <v>811</v>
      </c>
      <c r="B354" s="304" t="s">
        <v>812</v>
      </c>
      <c r="C354" s="305"/>
      <c r="D354" s="305"/>
      <c r="E354" s="305"/>
      <c r="F354" s="293">
        <f t="shared" si="5"/>
        <v>0</v>
      </c>
    </row>
    <row r="355" hidden="1" spans="1:6">
      <c r="A355" s="303" t="s">
        <v>813</v>
      </c>
      <c r="B355" s="304" t="s">
        <v>282</v>
      </c>
      <c r="C355" s="305"/>
      <c r="D355" s="305"/>
      <c r="E355" s="305"/>
      <c r="F355" s="293">
        <f t="shared" si="5"/>
        <v>0</v>
      </c>
    </row>
    <row r="356" hidden="1" spans="1:6">
      <c r="A356" s="303" t="s">
        <v>814</v>
      </c>
      <c r="B356" s="304" t="s">
        <v>815</v>
      </c>
      <c r="C356" s="305"/>
      <c r="D356" s="305"/>
      <c r="E356" s="305"/>
      <c r="F356" s="293">
        <f t="shared" si="5"/>
        <v>0</v>
      </c>
    </row>
    <row r="357" spans="1:6">
      <c r="A357" s="303" t="s">
        <v>816</v>
      </c>
      <c r="B357" s="304" t="s">
        <v>817</v>
      </c>
      <c r="C357" s="305">
        <f>SUM(C358:C362)</f>
        <v>0</v>
      </c>
      <c r="D357" s="305">
        <f>SUM(D358:D362)</f>
        <v>0</v>
      </c>
      <c r="E357" s="305">
        <f>SUM(E358:E362)</f>
        <v>0</v>
      </c>
      <c r="F357" s="293">
        <f t="shared" si="5"/>
        <v>0</v>
      </c>
    </row>
    <row r="358" hidden="1" spans="1:6">
      <c r="A358" s="303" t="s">
        <v>818</v>
      </c>
      <c r="B358" s="304" t="s">
        <v>264</v>
      </c>
      <c r="C358" s="305"/>
      <c r="D358" s="305"/>
      <c r="E358" s="305"/>
      <c r="F358" s="293">
        <f t="shared" si="5"/>
        <v>0</v>
      </c>
    </row>
    <row r="359" hidden="1" spans="1:6">
      <c r="A359" s="303" t="s">
        <v>819</v>
      </c>
      <c r="B359" s="304" t="s">
        <v>266</v>
      </c>
      <c r="C359" s="305"/>
      <c r="D359" s="305"/>
      <c r="E359" s="305"/>
      <c r="F359" s="293">
        <f t="shared" si="5"/>
        <v>0</v>
      </c>
    </row>
    <row r="360" hidden="1" spans="1:6">
      <c r="A360" s="303" t="s">
        <v>820</v>
      </c>
      <c r="B360" s="304" t="s">
        <v>362</v>
      </c>
      <c r="C360" s="305"/>
      <c r="D360" s="305"/>
      <c r="E360" s="305"/>
      <c r="F360" s="293">
        <f t="shared" si="5"/>
        <v>0</v>
      </c>
    </row>
    <row r="361" hidden="1" spans="1:6">
      <c r="A361" s="303" t="s">
        <v>821</v>
      </c>
      <c r="B361" s="304" t="s">
        <v>822</v>
      </c>
      <c r="C361" s="305"/>
      <c r="D361" s="305"/>
      <c r="E361" s="305"/>
      <c r="F361" s="293">
        <f t="shared" si="5"/>
        <v>0</v>
      </c>
    </row>
    <row r="362" hidden="1" spans="1:6">
      <c r="A362" s="303" t="s">
        <v>823</v>
      </c>
      <c r="B362" s="304" t="s">
        <v>824</v>
      </c>
      <c r="C362" s="305"/>
      <c r="D362" s="305"/>
      <c r="E362" s="305"/>
      <c r="F362" s="293">
        <f t="shared" si="5"/>
        <v>0</v>
      </c>
    </row>
    <row r="363" spans="1:6">
      <c r="A363" s="303" t="s">
        <v>825</v>
      </c>
      <c r="B363" s="304" t="s">
        <v>826</v>
      </c>
      <c r="C363" s="305">
        <f>SUM(C364:C365)</f>
        <v>0</v>
      </c>
      <c r="D363" s="305">
        <f>SUM(D364:D365)</f>
        <v>0</v>
      </c>
      <c r="E363" s="305">
        <f>SUM(E364:E365)</f>
        <v>0</v>
      </c>
      <c r="F363" s="293">
        <f t="shared" si="5"/>
        <v>0</v>
      </c>
    </row>
    <row r="364" hidden="1" spans="1:6">
      <c r="A364" s="303" t="s">
        <v>827</v>
      </c>
      <c r="B364" s="304" t="s">
        <v>828</v>
      </c>
      <c r="C364" s="305"/>
      <c r="D364" s="305"/>
      <c r="E364" s="305"/>
      <c r="F364" s="293">
        <f t="shared" si="5"/>
        <v>0</v>
      </c>
    </row>
    <row r="365" hidden="1" spans="1:6">
      <c r="A365" s="303" t="s">
        <v>829</v>
      </c>
      <c r="B365" s="304" t="s">
        <v>830</v>
      </c>
      <c r="C365" s="305"/>
      <c r="D365" s="305"/>
      <c r="E365" s="305"/>
      <c r="F365" s="293">
        <f t="shared" si="5"/>
        <v>0</v>
      </c>
    </row>
    <row r="366" spans="1:6">
      <c r="A366" s="303" t="s">
        <v>831</v>
      </c>
      <c r="B366" s="304" t="s">
        <v>832</v>
      </c>
      <c r="C366" s="305">
        <f>SUM(C367,C372,C379,C385,C391,C395,C399,C403,C409,C416)</f>
        <v>71528</v>
      </c>
      <c r="D366" s="305">
        <f>SUM(D367,D372,D379,D385,D391,D395,D399,D403,D409,D416)</f>
        <v>13280</v>
      </c>
      <c r="E366" s="305">
        <f>SUM(E367,E372,E379,E385,E391,E395,E399,E403,E409,E416)</f>
        <v>-5529</v>
      </c>
      <c r="F366" s="293">
        <f t="shared" si="5"/>
        <v>79279</v>
      </c>
    </row>
    <row r="367" spans="1:6">
      <c r="A367" s="303" t="s">
        <v>833</v>
      </c>
      <c r="B367" s="304" t="s">
        <v>834</v>
      </c>
      <c r="C367" s="305">
        <f>SUM(C368:C371)</f>
        <v>730</v>
      </c>
      <c r="D367" s="305">
        <f>SUM(D368:D371)</f>
        <v>0</v>
      </c>
      <c r="E367" s="305">
        <f>SUM(E368:E371)</f>
        <v>-260</v>
      </c>
      <c r="F367" s="293">
        <f t="shared" si="5"/>
        <v>470</v>
      </c>
    </row>
    <row r="368" spans="1:6">
      <c r="A368" s="303" t="s">
        <v>835</v>
      </c>
      <c r="B368" s="304" t="s">
        <v>264</v>
      </c>
      <c r="C368" s="305">
        <v>264</v>
      </c>
      <c r="D368" s="305">
        <v>0</v>
      </c>
      <c r="E368" s="305">
        <v>0</v>
      </c>
      <c r="F368" s="293">
        <f t="shared" si="5"/>
        <v>264</v>
      </c>
    </row>
    <row r="369" hidden="1" spans="1:6">
      <c r="A369" s="303" t="s">
        <v>836</v>
      </c>
      <c r="B369" s="304" t="s">
        <v>266</v>
      </c>
      <c r="C369" s="305"/>
      <c r="D369" s="305"/>
      <c r="E369" s="305"/>
      <c r="F369" s="293">
        <f t="shared" si="5"/>
        <v>0</v>
      </c>
    </row>
    <row r="370" hidden="1" spans="1:6">
      <c r="A370" s="303" t="s">
        <v>837</v>
      </c>
      <c r="B370" s="304" t="s">
        <v>268</v>
      </c>
      <c r="C370" s="305"/>
      <c r="D370" s="308"/>
      <c r="E370" s="308"/>
      <c r="F370" s="293">
        <f t="shared" si="5"/>
        <v>0</v>
      </c>
    </row>
    <row r="371" spans="1:6">
      <c r="A371" s="303" t="s">
        <v>838</v>
      </c>
      <c r="B371" s="306" t="s">
        <v>839</v>
      </c>
      <c r="C371" s="309">
        <v>466</v>
      </c>
      <c r="D371" s="310">
        <v>0</v>
      </c>
      <c r="E371" s="310">
        <v>-260</v>
      </c>
      <c r="F371" s="293">
        <f t="shared" si="5"/>
        <v>206</v>
      </c>
    </row>
    <row r="372" spans="1:6">
      <c r="A372" s="303" t="s">
        <v>840</v>
      </c>
      <c r="B372" s="304" t="s">
        <v>841</v>
      </c>
      <c r="C372" s="305">
        <f>SUM(C373:C378)</f>
        <v>65109</v>
      </c>
      <c r="D372" s="311">
        <f>SUM(D373:D378)</f>
        <v>11663</v>
      </c>
      <c r="E372" s="311">
        <f>SUM(E373:E378)</f>
        <v>-958</v>
      </c>
      <c r="F372" s="293">
        <f t="shared" si="5"/>
        <v>75814</v>
      </c>
    </row>
    <row r="373" spans="1:6">
      <c r="A373" s="303" t="s">
        <v>842</v>
      </c>
      <c r="B373" s="304" t="s">
        <v>843</v>
      </c>
      <c r="C373" s="309">
        <v>2335</v>
      </c>
      <c r="D373" s="310">
        <v>0</v>
      </c>
      <c r="E373" s="310">
        <v>-727</v>
      </c>
      <c r="F373" s="293">
        <f t="shared" si="5"/>
        <v>1608</v>
      </c>
    </row>
    <row r="374" spans="1:6">
      <c r="A374" s="303" t="s">
        <v>844</v>
      </c>
      <c r="B374" s="304" t="s">
        <v>845</v>
      </c>
      <c r="C374" s="309">
        <v>26532</v>
      </c>
      <c r="D374" s="310">
        <v>0</v>
      </c>
      <c r="E374" s="310">
        <v>-20</v>
      </c>
      <c r="F374" s="293">
        <f t="shared" si="5"/>
        <v>26512</v>
      </c>
    </row>
    <row r="375" spans="1:6">
      <c r="A375" s="303" t="s">
        <v>846</v>
      </c>
      <c r="B375" s="304" t="s">
        <v>847</v>
      </c>
      <c r="C375" s="309">
        <v>7565</v>
      </c>
      <c r="D375" s="310">
        <v>188</v>
      </c>
      <c r="E375" s="310">
        <v>0</v>
      </c>
      <c r="F375" s="293">
        <f t="shared" si="5"/>
        <v>7753</v>
      </c>
    </row>
    <row r="376" spans="1:6">
      <c r="A376" s="303" t="s">
        <v>848</v>
      </c>
      <c r="B376" s="304" t="s">
        <v>849</v>
      </c>
      <c r="C376" s="309">
        <v>251</v>
      </c>
      <c r="D376" s="310">
        <v>7</v>
      </c>
      <c r="E376" s="310">
        <v>-211</v>
      </c>
      <c r="F376" s="293">
        <f t="shared" si="5"/>
        <v>47</v>
      </c>
    </row>
    <row r="377" hidden="1" spans="1:6">
      <c r="A377" s="303" t="s">
        <v>850</v>
      </c>
      <c r="B377" s="304" t="s">
        <v>851</v>
      </c>
      <c r="C377" s="309"/>
      <c r="D377" s="310">
        <v>0</v>
      </c>
      <c r="E377" s="310">
        <v>0</v>
      </c>
      <c r="F377" s="293">
        <f t="shared" si="5"/>
        <v>0</v>
      </c>
    </row>
    <row r="378" spans="1:6">
      <c r="A378" s="303" t="s">
        <v>852</v>
      </c>
      <c r="B378" s="304" t="s">
        <v>853</v>
      </c>
      <c r="C378" s="309">
        <v>28426</v>
      </c>
      <c r="D378" s="310">
        <f>1468+10000</f>
        <v>11468</v>
      </c>
      <c r="E378" s="310">
        <v>0</v>
      </c>
      <c r="F378" s="293">
        <f t="shared" si="5"/>
        <v>39894</v>
      </c>
    </row>
    <row r="379" spans="1:6">
      <c r="A379" s="303" t="s">
        <v>854</v>
      </c>
      <c r="B379" s="304" t="s">
        <v>855</v>
      </c>
      <c r="C379" s="305">
        <f>SUM(C380:C384)</f>
        <v>0</v>
      </c>
      <c r="D379" s="312">
        <f>SUM(D380:D384)</f>
        <v>0</v>
      </c>
      <c r="E379" s="312">
        <f>SUM(E380:E384)</f>
        <v>0</v>
      </c>
      <c r="F379" s="293">
        <f t="shared" si="5"/>
        <v>0</v>
      </c>
    </row>
    <row r="380" hidden="1" spans="1:6">
      <c r="A380" s="303" t="s">
        <v>856</v>
      </c>
      <c r="B380" s="304" t="s">
        <v>857</v>
      </c>
      <c r="C380" s="305"/>
      <c r="D380" s="305"/>
      <c r="E380" s="305"/>
      <c r="F380" s="293">
        <f t="shared" si="5"/>
        <v>0</v>
      </c>
    </row>
    <row r="381" hidden="1" spans="1:6">
      <c r="A381" s="303" t="s">
        <v>858</v>
      </c>
      <c r="B381" s="304" t="s">
        <v>859</v>
      </c>
      <c r="C381" s="305"/>
      <c r="D381" s="305"/>
      <c r="E381" s="305"/>
      <c r="F381" s="293">
        <f t="shared" si="5"/>
        <v>0</v>
      </c>
    </row>
    <row r="382" hidden="1" spans="1:6">
      <c r="A382" s="303" t="s">
        <v>860</v>
      </c>
      <c r="B382" s="304" t="s">
        <v>861</v>
      </c>
      <c r="C382" s="305"/>
      <c r="D382" s="305"/>
      <c r="E382" s="305"/>
      <c r="F382" s="293">
        <f t="shared" si="5"/>
        <v>0</v>
      </c>
    </row>
    <row r="383" hidden="1" spans="1:6">
      <c r="A383" s="303" t="s">
        <v>862</v>
      </c>
      <c r="B383" s="304" t="s">
        <v>863</v>
      </c>
      <c r="C383" s="305"/>
      <c r="D383" s="305"/>
      <c r="E383" s="305"/>
      <c r="F383" s="293">
        <f t="shared" si="5"/>
        <v>0</v>
      </c>
    </row>
    <row r="384" hidden="1" spans="1:6">
      <c r="A384" s="303" t="s">
        <v>864</v>
      </c>
      <c r="B384" s="304" t="s">
        <v>865</v>
      </c>
      <c r="C384" s="305"/>
      <c r="D384" s="305"/>
      <c r="E384" s="305"/>
      <c r="F384" s="293">
        <f t="shared" si="5"/>
        <v>0</v>
      </c>
    </row>
    <row r="385" spans="1:6">
      <c r="A385" s="303" t="s">
        <v>866</v>
      </c>
      <c r="B385" s="304" t="s">
        <v>867</v>
      </c>
      <c r="C385" s="305">
        <f>SUM(C386:C390)</f>
        <v>0</v>
      </c>
      <c r="D385" s="305">
        <f>SUM(D386:D390)</f>
        <v>0</v>
      </c>
      <c r="E385" s="305">
        <f>SUM(E386:E390)</f>
        <v>0</v>
      </c>
      <c r="F385" s="293">
        <f t="shared" si="5"/>
        <v>0</v>
      </c>
    </row>
    <row r="386" hidden="1" spans="1:6">
      <c r="A386" s="303" t="s">
        <v>868</v>
      </c>
      <c r="B386" s="304" t="s">
        <v>869</v>
      </c>
      <c r="C386" s="305"/>
      <c r="D386" s="305"/>
      <c r="E386" s="305"/>
      <c r="F386" s="293">
        <f t="shared" si="5"/>
        <v>0</v>
      </c>
    </row>
    <row r="387" hidden="1" spans="1:6">
      <c r="A387" s="303" t="s">
        <v>870</v>
      </c>
      <c r="B387" s="304" t="s">
        <v>871</v>
      </c>
      <c r="C387" s="305"/>
      <c r="D387" s="305"/>
      <c r="E387" s="305"/>
      <c r="F387" s="293">
        <f t="shared" si="5"/>
        <v>0</v>
      </c>
    </row>
    <row r="388" hidden="1" spans="1:6">
      <c r="A388" s="303" t="s">
        <v>872</v>
      </c>
      <c r="B388" s="304" t="s">
        <v>873</v>
      </c>
      <c r="C388" s="305"/>
      <c r="D388" s="305"/>
      <c r="E388" s="305"/>
      <c r="F388" s="293">
        <f t="shared" si="5"/>
        <v>0</v>
      </c>
    </row>
    <row r="389" hidden="1" spans="1:6">
      <c r="A389" s="303" t="s">
        <v>874</v>
      </c>
      <c r="B389" s="304" t="s">
        <v>875</v>
      </c>
      <c r="C389" s="305"/>
      <c r="D389" s="305"/>
      <c r="E389" s="305"/>
      <c r="F389" s="293">
        <f t="shared" si="5"/>
        <v>0</v>
      </c>
    </row>
    <row r="390" hidden="1" spans="1:6">
      <c r="A390" s="303" t="s">
        <v>876</v>
      </c>
      <c r="B390" s="304" t="s">
        <v>877</v>
      </c>
      <c r="C390" s="305"/>
      <c r="D390" s="305"/>
      <c r="E390" s="305"/>
      <c r="F390" s="293">
        <f t="shared" si="5"/>
        <v>0</v>
      </c>
    </row>
    <row r="391" spans="1:6">
      <c r="A391" s="303" t="s">
        <v>878</v>
      </c>
      <c r="B391" s="304" t="s">
        <v>879</v>
      </c>
      <c r="C391" s="305">
        <f>SUM(C392:C394)</f>
        <v>0</v>
      </c>
      <c r="D391" s="305">
        <f>SUM(D392:D394)</f>
        <v>0</v>
      </c>
      <c r="E391" s="305">
        <f>SUM(E392:E394)</f>
        <v>0</v>
      </c>
      <c r="F391" s="293">
        <f t="shared" ref="F391:F454" si="6">SUM(C391+D391+E391)</f>
        <v>0</v>
      </c>
    </row>
    <row r="392" hidden="1" spans="1:6">
      <c r="A392" s="303" t="s">
        <v>880</v>
      </c>
      <c r="B392" s="304" t="s">
        <v>881</v>
      </c>
      <c r="C392" s="305"/>
      <c r="D392" s="305"/>
      <c r="E392" s="305"/>
      <c r="F392" s="293">
        <f t="shared" si="6"/>
        <v>0</v>
      </c>
    </row>
    <row r="393" hidden="1" spans="1:6">
      <c r="A393" s="303" t="s">
        <v>882</v>
      </c>
      <c r="B393" s="304" t="s">
        <v>883</v>
      </c>
      <c r="C393" s="305"/>
      <c r="D393" s="305"/>
      <c r="E393" s="305"/>
      <c r="F393" s="293">
        <f t="shared" si="6"/>
        <v>0</v>
      </c>
    </row>
    <row r="394" hidden="1" spans="1:6">
      <c r="A394" s="303" t="s">
        <v>884</v>
      </c>
      <c r="B394" s="304" t="s">
        <v>885</v>
      </c>
      <c r="C394" s="305"/>
      <c r="D394" s="305"/>
      <c r="E394" s="305"/>
      <c r="F394" s="293">
        <f t="shared" si="6"/>
        <v>0</v>
      </c>
    </row>
    <row r="395" spans="1:6">
      <c r="A395" s="303" t="s">
        <v>886</v>
      </c>
      <c r="B395" s="304" t="s">
        <v>887</v>
      </c>
      <c r="C395" s="305">
        <f>SUM(C396:C398)</f>
        <v>0</v>
      </c>
      <c r="D395" s="305">
        <f>SUM(D396:D398)</f>
        <v>0</v>
      </c>
      <c r="E395" s="305">
        <f>SUM(E396:E398)</f>
        <v>0</v>
      </c>
      <c r="F395" s="293">
        <f t="shared" si="6"/>
        <v>0</v>
      </c>
    </row>
    <row r="396" hidden="1" spans="1:6">
      <c r="A396" s="303" t="s">
        <v>888</v>
      </c>
      <c r="B396" s="304" t="s">
        <v>889</v>
      </c>
      <c r="C396" s="305"/>
      <c r="D396" s="305"/>
      <c r="E396" s="305"/>
      <c r="F396" s="293">
        <f t="shared" si="6"/>
        <v>0</v>
      </c>
    </row>
    <row r="397" hidden="1" spans="1:6">
      <c r="A397" s="303" t="s">
        <v>890</v>
      </c>
      <c r="B397" s="304" t="s">
        <v>891</v>
      </c>
      <c r="C397" s="305"/>
      <c r="D397" s="305"/>
      <c r="E397" s="305"/>
      <c r="F397" s="293">
        <f t="shared" si="6"/>
        <v>0</v>
      </c>
    </row>
    <row r="398" hidden="1" spans="1:6">
      <c r="A398" s="303" t="s">
        <v>892</v>
      </c>
      <c r="B398" s="304" t="s">
        <v>893</v>
      </c>
      <c r="C398" s="305"/>
      <c r="D398" s="305"/>
      <c r="E398" s="305"/>
      <c r="F398" s="293">
        <f t="shared" si="6"/>
        <v>0</v>
      </c>
    </row>
    <row r="399" spans="1:6">
      <c r="A399" s="303" t="s">
        <v>894</v>
      </c>
      <c r="B399" s="304" t="s">
        <v>895</v>
      </c>
      <c r="C399" s="305">
        <f>SUM(C400:C402)</f>
        <v>572</v>
      </c>
      <c r="D399" s="308">
        <f>SUM(D400:D402)</f>
        <v>67</v>
      </c>
      <c r="E399" s="308">
        <f>SUM(E400:E402)</f>
        <v>0</v>
      </c>
      <c r="F399" s="293">
        <f t="shared" si="6"/>
        <v>639</v>
      </c>
    </row>
    <row r="400" spans="1:6">
      <c r="A400" s="303" t="s">
        <v>896</v>
      </c>
      <c r="B400" s="304" t="s">
        <v>897</v>
      </c>
      <c r="C400" s="309">
        <v>572</v>
      </c>
      <c r="D400" s="310">
        <v>67</v>
      </c>
      <c r="E400" s="310">
        <v>0</v>
      </c>
      <c r="F400" s="293">
        <f t="shared" si="6"/>
        <v>639</v>
      </c>
    </row>
    <row r="401" hidden="1" spans="1:6">
      <c r="A401" s="303" t="s">
        <v>898</v>
      </c>
      <c r="B401" s="304" t="s">
        <v>899</v>
      </c>
      <c r="C401" s="309"/>
      <c r="D401" s="310">
        <v>0</v>
      </c>
      <c r="E401" s="310">
        <v>0</v>
      </c>
      <c r="F401" s="293">
        <f t="shared" si="6"/>
        <v>0</v>
      </c>
    </row>
    <row r="402" hidden="1" spans="1:6">
      <c r="A402" s="303" t="s">
        <v>900</v>
      </c>
      <c r="B402" s="304" t="s">
        <v>901</v>
      </c>
      <c r="C402" s="309"/>
      <c r="D402" s="310">
        <v>0</v>
      </c>
      <c r="E402" s="310">
        <v>0</v>
      </c>
      <c r="F402" s="293">
        <f t="shared" si="6"/>
        <v>0</v>
      </c>
    </row>
    <row r="403" spans="1:6">
      <c r="A403" s="303" t="s">
        <v>902</v>
      </c>
      <c r="B403" s="304" t="s">
        <v>903</v>
      </c>
      <c r="C403" s="305">
        <f>SUM(C404:C408)</f>
        <v>1938</v>
      </c>
      <c r="D403" s="311">
        <f>SUM(D404:D408)</f>
        <v>0</v>
      </c>
      <c r="E403" s="311">
        <f>SUM(E404:E408)</f>
        <v>-1300</v>
      </c>
      <c r="F403" s="293">
        <f t="shared" si="6"/>
        <v>638</v>
      </c>
    </row>
    <row r="404" spans="1:6">
      <c r="A404" s="303" t="s">
        <v>904</v>
      </c>
      <c r="B404" s="304" t="s">
        <v>905</v>
      </c>
      <c r="C404" s="309">
        <v>521</v>
      </c>
      <c r="D404" s="310">
        <v>0</v>
      </c>
      <c r="E404" s="310">
        <v>0</v>
      </c>
      <c r="F404" s="293">
        <f t="shared" si="6"/>
        <v>521</v>
      </c>
    </row>
    <row r="405" spans="1:6">
      <c r="A405" s="303" t="s">
        <v>906</v>
      </c>
      <c r="B405" s="304" t="s">
        <v>907</v>
      </c>
      <c r="C405" s="309">
        <v>117</v>
      </c>
      <c r="D405" s="310">
        <v>0</v>
      </c>
      <c r="E405" s="310">
        <v>0</v>
      </c>
      <c r="F405" s="293">
        <f t="shared" si="6"/>
        <v>117</v>
      </c>
    </row>
    <row r="406" spans="1:6">
      <c r="A406" s="303" t="s">
        <v>908</v>
      </c>
      <c r="B406" s="304" t="s">
        <v>909</v>
      </c>
      <c r="C406" s="309">
        <v>1300</v>
      </c>
      <c r="D406" s="310">
        <v>0</v>
      </c>
      <c r="E406" s="310">
        <v>-1300</v>
      </c>
      <c r="F406" s="293">
        <f t="shared" si="6"/>
        <v>0</v>
      </c>
    </row>
    <row r="407" hidden="1" spans="1:6">
      <c r="A407" s="303" t="s">
        <v>910</v>
      </c>
      <c r="B407" s="304" t="s">
        <v>911</v>
      </c>
      <c r="C407" s="309"/>
      <c r="D407" s="310">
        <v>0</v>
      </c>
      <c r="E407" s="310">
        <v>0</v>
      </c>
      <c r="F407" s="293">
        <f t="shared" si="6"/>
        <v>0</v>
      </c>
    </row>
    <row r="408" hidden="1" spans="1:6">
      <c r="A408" s="303" t="s">
        <v>912</v>
      </c>
      <c r="B408" s="304" t="s">
        <v>913</v>
      </c>
      <c r="C408" s="309"/>
      <c r="D408" s="310">
        <v>0</v>
      </c>
      <c r="E408" s="310">
        <v>0</v>
      </c>
      <c r="F408" s="293">
        <f t="shared" si="6"/>
        <v>0</v>
      </c>
    </row>
    <row r="409" spans="1:6">
      <c r="A409" s="303" t="s">
        <v>914</v>
      </c>
      <c r="B409" s="304" t="s">
        <v>915</v>
      </c>
      <c r="C409" s="305">
        <f>SUM(C410:C415)</f>
        <v>1950</v>
      </c>
      <c r="D409" s="312">
        <f>SUM(D410:D415)</f>
        <v>50</v>
      </c>
      <c r="E409" s="312">
        <f>SUM(E410:E415)</f>
        <v>-1800</v>
      </c>
      <c r="F409" s="293">
        <f t="shared" si="6"/>
        <v>200</v>
      </c>
    </row>
    <row r="410" hidden="1" spans="1:6">
      <c r="A410" s="303" t="s">
        <v>916</v>
      </c>
      <c r="B410" s="304" t="s">
        <v>917</v>
      </c>
      <c r="C410" s="305"/>
      <c r="D410" s="305"/>
      <c r="E410" s="305"/>
      <c r="F410" s="293">
        <f t="shared" si="6"/>
        <v>0</v>
      </c>
    </row>
    <row r="411" hidden="1" spans="1:6">
      <c r="A411" s="303" t="s">
        <v>918</v>
      </c>
      <c r="B411" s="304" t="s">
        <v>919</v>
      </c>
      <c r="C411" s="305"/>
      <c r="D411" s="305"/>
      <c r="E411" s="305"/>
      <c r="F411" s="293">
        <f t="shared" si="6"/>
        <v>0</v>
      </c>
    </row>
    <row r="412" hidden="1" spans="1:6">
      <c r="A412" s="303" t="s">
        <v>920</v>
      </c>
      <c r="B412" s="304" t="s">
        <v>921</v>
      </c>
      <c r="C412" s="305"/>
      <c r="D412" s="305"/>
      <c r="E412" s="305"/>
      <c r="F412" s="293">
        <f t="shared" si="6"/>
        <v>0</v>
      </c>
    </row>
    <row r="413" hidden="1" spans="1:6">
      <c r="A413" s="303" t="s">
        <v>922</v>
      </c>
      <c r="B413" s="304" t="s">
        <v>923</v>
      </c>
      <c r="C413" s="305"/>
      <c r="D413" s="305"/>
      <c r="E413" s="305"/>
      <c r="F413" s="293">
        <f t="shared" si="6"/>
        <v>0</v>
      </c>
    </row>
    <row r="414" hidden="1" spans="1:6">
      <c r="A414" s="303" t="s">
        <v>924</v>
      </c>
      <c r="B414" s="304" t="s">
        <v>925</v>
      </c>
      <c r="C414" s="305"/>
      <c r="D414" s="308"/>
      <c r="E414" s="308"/>
      <c r="F414" s="293">
        <f t="shared" si="6"/>
        <v>0</v>
      </c>
    </row>
    <row r="415" spans="1:6">
      <c r="A415" s="303" t="s">
        <v>926</v>
      </c>
      <c r="B415" s="304" t="s">
        <v>927</v>
      </c>
      <c r="C415" s="309">
        <v>1950</v>
      </c>
      <c r="D415" s="310">
        <v>50</v>
      </c>
      <c r="E415" s="310">
        <v>-1800</v>
      </c>
      <c r="F415" s="293">
        <f t="shared" si="6"/>
        <v>200</v>
      </c>
    </row>
    <row r="416" spans="1:6">
      <c r="A416" s="303" t="s">
        <v>928</v>
      </c>
      <c r="B416" s="304" t="s">
        <v>929</v>
      </c>
      <c r="C416" s="305">
        <f>SUM(C417)</f>
        <v>1229</v>
      </c>
      <c r="D416" s="311">
        <f>SUM(D417)</f>
        <v>1500</v>
      </c>
      <c r="E416" s="311">
        <f>SUM(E417)</f>
        <v>-1211</v>
      </c>
      <c r="F416" s="293">
        <f t="shared" si="6"/>
        <v>1518</v>
      </c>
    </row>
    <row r="417" spans="1:6">
      <c r="A417" s="303" t="s">
        <v>930</v>
      </c>
      <c r="B417" s="304" t="s">
        <v>931</v>
      </c>
      <c r="C417" s="309">
        <v>1229</v>
      </c>
      <c r="D417" s="310">
        <v>1500</v>
      </c>
      <c r="E417" s="310">
        <v>-1211</v>
      </c>
      <c r="F417" s="293">
        <f t="shared" si="6"/>
        <v>1518</v>
      </c>
    </row>
    <row r="418" spans="1:6">
      <c r="A418" s="303" t="s">
        <v>932</v>
      </c>
      <c r="B418" s="304" t="s">
        <v>933</v>
      </c>
      <c r="C418" s="305">
        <f>SUM(C419,C424,C433,C439,C444,C449,C454,C461,C465,C469)</f>
        <v>767</v>
      </c>
      <c r="D418" s="312">
        <f>SUM(D419,D424,D433,D439,D444,D449,D454,D461,D465,D469)</f>
        <v>256</v>
      </c>
      <c r="E418" s="312">
        <f>SUM(E419,E424,E433,E439,E444,E449,E454,E461,E465,E469)</f>
        <v>-90</v>
      </c>
      <c r="F418" s="293">
        <f t="shared" si="6"/>
        <v>933</v>
      </c>
    </row>
    <row r="419" spans="1:6">
      <c r="A419" s="303" t="s">
        <v>934</v>
      </c>
      <c r="B419" s="304" t="s">
        <v>935</v>
      </c>
      <c r="C419" s="305">
        <f>SUM(C420:C423)</f>
        <v>487</v>
      </c>
      <c r="D419" s="308">
        <f>SUM(D420:D423)</f>
        <v>0</v>
      </c>
      <c r="E419" s="308">
        <f>SUM(E420:E423)</f>
        <v>-40</v>
      </c>
      <c r="F419" s="293">
        <f t="shared" si="6"/>
        <v>447</v>
      </c>
    </row>
    <row r="420" spans="1:6">
      <c r="A420" s="303" t="s">
        <v>936</v>
      </c>
      <c r="B420" s="304" t="s">
        <v>264</v>
      </c>
      <c r="C420" s="309">
        <v>447</v>
      </c>
      <c r="D420" s="310">
        <v>0</v>
      </c>
      <c r="E420" s="310">
        <v>0</v>
      </c>
      <c r="F420" s="293">
        <f t="shared" si="6"/>
        <v>447</v>
      </c>
    </row>
    <row r="421" hidden="1" spans="1:6">
      <c r="A421" s="303" t="s">
        <v>937</v>
      </c>
      <c r="B421" s="304" t="s">
        <v>266</v>
      </c>
      <c r="C421" s="309"/>
      <c r="D421" s="310">
        <v>0</v>
      </c>
      <c r="E421" s="310">
        <v>0</v>
      </c>
      <c r="F421" s="293">
        <f t="shared" si="6"/>
        <v>0</v>
      </c>
    </row>
    <row r="422" hidden="1" spans="1:6">
      <c r="A422" s="303" t="s">
        <v>938</v>
      </c>
      <c r="B422" s="304" t="s">
        <v>268</v>
      </c>
      <c r="C422" s="309"/>
      <c r="D422" s="310">
        <v>0</v>
      </c>
      <c r="E422" s="310">
        <v>0</v>
      </c>
      <c r="F422" s="293">
        <f t="shared" si="6"/>
        <v>0</v>
      </c>
    </row>
    <row r="423" spans="1:6">
      <c r="A423" s="303" t="s">
        <v>939</v>
      </c>
      <c r="B423" s="304" t="s">
        <v>940</v>
      </c>
      <c r="C423" s="309">
        <v>40</v>
      </c>
      <c r="D423" s="310">
        <v>0</v>
      </c>
      <c r="E423" s="310">
        <v>-40</v>
      </c>
      <c r="F423" s="293">
        <f t="shared" si="6"/>
        <v>0</v>
      </c>
    </row>
    <row r="424" spans="1:6">
      <c r="A424" s="303" t="s">
        <v>941</v>
      </c>
      <c r="B424" s="304" t="s">
        <v>942</v>
      </c>
      <c r="C424" s="305">
        <f>SUM(C425:C432)</f>
        <v>0</v>
      </c>
      <c r="D424" s="312">
        <f>SUM(D425:D432)</f>
        <v>0</v>
      </c>
      <c r="E424" s="312">
        <f>SUM(E425:E432)</f>
        <v>0</v>
      </c>
      <c r="F424" s="293">
        <f t="shared" si="6"/>
        <v>0</v>
      </c>
    </row>
    <row r="425" hidden="1" spans="1:6">
      <c r="A425" s="303" t="s">
        <v>943</v>
      </c>
      <c r="B425" s="304" t="s">
        <v>944</v>
      </c>
      <c r="C425" s="305"/>
      <c r="D425" s="305"/>
      <c r="E425" s="305"/>
      <c r="F425" s="293">
        <f t="shared" si="6"/>
        <v>0</v>
      </c>
    </row>
    <row r="426" hidden="1" spans="1:6">
      <c r="A426" s="303" t="s">
        <v>945</v>
      </c>
      <c r="B426" s="304" t="s">
        <v>946</v>
      </c>
      <c r="C426" s="305"/>
      <c r="D426" s="305"/>
      <c r="E426" s="305"/>
      <c r="F426" s="293">
        <f t="shared" si="6"/>
        <v>0</v>
      </c>
    </row>
    <row r="427" hidden="1" spans="1:6">
      <c r="A427" s="303" t="s">
        <v>947</v>
      </c>
      <c r="B427" s="304" t="s">
        <v>948</v>
      </c>
      <c r="C427" s="305"/>
      <c r="D427" s="305"/>
      <c r="E427" s="305"/>
      <c r="F427" s="293">
        <f t="shared" si="6"/>
        <v>0</v>
      </c>
    </row>
    <row r="428" hidden="1" spans="1:6">
      <c r="A428" s="303" t="s">
        <v>949</v>
      </c>
      <c r="B428" s="304" t="s">
        <v>950</v>
      </c>
      <c r="C428" s="305"/>
      <c r="D428" s="305"/>
      <c r="E428" s="305"/>
      <c r="F428" s="293">
        <f t="shared" si="6"/>
        <v>0</v>
      </c>
    </row>
    <row r="429" hidden="1" spans="1:6">
      <c r="A429" s="303" t="s">
        <v>951</v>
      </c>
      <c r="B429" s="304" t="s">
        <v>952</v>
      </c>
      <c r="C429" s="305"/>
      <c r="D429" s="305"/>
      <c r="E429" s="305"/>
      <c r="F429" s="293">
        <f t="shared" si="6"/>
        <v>0</v>
      </c>
    </row>
    <row r="430" hidden="1" spans="1:6">
      <c r="A430" s="303" t="s">
        <v>953</v>
      </c>
      <c r="B430" s="304" t="s">
        <v>954</v>
      </c>
      <c r="C430" s="305"/>
      <c r="D430" s="305"/>
      <c r="E430" s="305"/>
      <c r="F430" s="293">
        <f t="shared" si="6"/>
        <v>0</v>
      </c>
    </row>
    <row r="431" hidden="1" spans="1:6">
      <c r="A431" s="303" t="s">
        <v>955</v>
      </c>
      <c r="B431" s="304" t="s">
        <v>956</v>
      </c>
      <c r="C431" s="305"/>
      <c r="D431" s="305"/>
      <c r="E431" s="305"/>
      <c r="F431" s="293">
        <f t="shared" si="6"/>
        <v>0</v>
      </c>
    </row>
    <row r="432" hidden="1" spans="1:6">
      <c r="A432" s="303" t="s">
        <v>957</v>
      </c>
      <c r="B432" s="304" t="s">
        <v>958</v>
      </c>
      <c r="C432" s="305"/>
      <c r="D432" s="305"/>
      <c r="E432" s="305"/>
      <c r="F432" s="293">
        <f t="shared" si="6"/>
        <v>0</v>
      </c>
    </row>
    <row r="433" spans="1:6">
      <c r="A433" s="303" t="s">
        <v>959</v>
      </c>
      <c r="B433" s="304" t="s">
        <v>960</v>
      </c>
      <c r="C433" s="305">
        <f>SUM(C434:C438)</f>
        <v>0</v>
      </c>
      <c r="D433" s="305">
        <f>SUM(D434:D438)</f>
        <v>0</v>
      </c>
      <c r="E433" s="305">
        <f>SUM(E434:E438)</f>
        <v>0</v>
      </c>
      <c r="F433" s="293">
        <f t="shared" si="6"/>
        <v>0</v>
      </c>
    </row>
    <row r="434" hidden="1" spans="1:6">
      <c r="A434" s="303" t="s">
        <v>961</v>
      </c>
      <c r="B434" s="304" t="s">
        <v>944</v>
      </c>
      <c r="C434" s="305"/>
      <c r="D434" s="305"/>
      <c r="E434" s="305"/>
      <c r="F434" s="293">
        <f t="shared" si="6"/>
        <v>0</v>
      </c>
    </row>
    <row r="435" hidden="1" spans="1:6">
      <c r="A435" s="303" t="s">
        <v>962</v>
      </c>
      <c r="B435" s="304" t="s">
        <v>963</v>
      </c>
      <c r="C435" s="305"/>
      <c r="D435" s="305"/>
      <c r="E435" s="305"/>
      <c r="F435" s="293">
        <f t="shared" si="6"/>
        <v>0</v>
      </c>
    </row>
    <row r="436" hidden="1" spans="1:6">
      <c r="A436" s="303" t="s">
        <v>964</v>
      </c>
      <c r="B436" s="304" t="s">
        <v>965</v>
      </c>
      <c r="C436" s="305"/>
      <c r="D436" s="305"/>
      <c r="E436" s="305"/>
      <c r="F436" s="293">
        <f t="shared" si="6"/>
        <v>0</v>
      </c>
    </row>
    <row r="437" hidden="1" spans="1:6">
      <c r="A437" s="303" t="s">
        <v>966</v>
      </c>
      <c r="B437" s="304" t="s">
        <v>967</v>
      </c>
      <c r="C437" s="305"/>
      <c r="D437" s="305"/>
      <c r="E437" s="305"/>
      <c r="F437" s="293">
        <f t="shared" si="6"/>
        <v>0</v>
      </c>
    </row>
    <row r="438" hidden="1" spans="1:6">
      <c r="A438" s="303" t="s">
        <v>968</v>
      </c>
      <c r="B438" s="304" t="s">
        <v>969</v>
      </c>
      <c r="C438" s="305"/>
      <c r="D438" s="305"/>
      <c r="E438" s="305"/>
      <c r="F438" s="293">
        <f t="shared" si="6"/>
        <v>0</v>
      </c>
    </row>
    <row r="439" spans="1:6">
      <c r="A439" s="303" t="s">
        <v>970</v>
      </c>
      <c r="B439" s="304" t="s">
        <v>971</v>
      </c>
      <c r="C439" s="305">
        <f>SUM(C440:C443)</f>
        <v>210</v>
      </c>
      <c r="D439" s="308">
        <f>SUM(D440:D443)</f>
        <v>136</v>
      </c>
      <c r="E439" s="308">
        <f>SUM(E440:E443)</f>
        <v>0</v>
      </c>
      <c r="F439" s="293">
        <f t="shared" si="6"/>
        <v>346</v>
      </c>
    </row>
    <row r="440" hidden="1" spans="1:6">
      <c r="A440" s="303" t="s">
        <v>972</v>
      </c>
      <c r="B440" s="304" t="s">
        <v>944</v>
      </c>
      <c r="C440" s="309"/>
      <c r="D440" s="310"/>
      <c r="E440" s="310"/>
      <c r="F440" s="293">
        <f t="shared" si="6"/>
        <v>0</v>
      </c>
    </row>
    <row r="441" hidden="1" spans="1:6">
      <c r="A441" s="303" t="s">
        <v>973</v>
      </c>
      <c r="B441" s="304" t="s">
        <v>974</v>
      </c>
      <c r="C441" s="309"/>
      <c r="D441" s="310"/>
      <c r="E441" s="310"/>
      <c r="F441" s="293">
        <f t="shared" si="6"/>
        <v>0</v>
      </c>
    </row>
    <row r="442" hidden="1" spans="1:6">
      <c r="A442" s="303" t="s">
        <v>975</v>
      </c>
      <c r="B442" s="304" t="s">
        <v>976</v>
      </c>
      <c r="C442" s="309"/>
      <c r="D442" s="310"/>
      <c r="E442" s="310"/>
      <c r="F442" s="293">
        <f t="shared" si="6"/>
        <v>0</v>
      </c>
    </row>
    <row r="443" spans="1:6">
      <c r="A443" s="303" t="s">
        <v>977</v>
      </c>
      <c r="B443" s="304" t="s">
        <v>978</v>
      </c>
      <c r="C443" s="309">
        <v>210</v>
      </c>
      <c r="D443" s="310">
        <v>136</v>
      </c>
      <c r="E443" s="310">
        <v>0</v>
      </c>
      <c r="F443" s="293">
        <f t="shared" si="6"/>
        <v>346</v>
      </c>
    </row>
    <row r="444" spans="1:6">
      <c r="A444" s="303" t="s">
        <v>979</v>
      </c>
      <c r="B444" s="304" t="s">
        <v>980</v>
      </c>
      <c r="C444" s="305">
        <f>SUM(C445:C448)</f>
        <v>20</v>
      </c>
      <c r="D444" s="312">
        <f>SUM(D445:D448)</f>
        <v>0</v>
      </c>
      <c r="E444" s="312">
        <f>SUM(E445:E448)</f>
        <v>0</v>
      </c>
      <c r="F444" s="293">
        <f t="shared" si="6"/>
        <v>20</v>
      </c>
    </row>
    <row r="445" hidden="1" spans="1:6">
      <c r="A445" s="303" t="s">
        <v>981</v>
      </c>
      <c r="B445" s="304" t="s">
        <v>944</v>
      </c>
      <c r="C445" s="305"/>
      <c r="D445" s="305"/>
      <c r="E445" s="305"/>
      <c r="F445" s="293">
        <f t="shared" si="6"/>
        <v>0</v>
      </c>
    </row>
    <row r="446" spans="1:6">
      <c r="A446" s="303" t="s">
        <v>982</v>
      </c>
      <c r="B446" s="304" t="s">
        <v>983</v>
      </c>
      <c r="C446" s="305">
        <v>20</v>
      </c>
      <c r="D446" s="305">
        <v>0</v>
      </c>
      <c r="E446" s="305">
        <v>0</v>
      </c>
      <c r="F446" s="293">
        <f t="shared" si="6"/>
        <v>20</v>
      </c>
    </row>
    <row r="447" hidden="1" spans="1:6">
      <c r="A447" s="303" t="s">
        <v>984</v>
      </c>
      <c r="B447" s="304" t="s">
        <v>985</v>
      </c>
      <c r="C447" s="305"/>
      <c r="D447" s="305"/>
      <c r="E447" s="305"/>
      <c r="F447" s="293">
        <f t="shared" si="6"/>
        <v>0</v>
      </c>
    </row>
    <row r="448" hidden="1" spans="1:6">
      <c r="A448" s="303" t="s">
        <v>986</v>
      </c>
      <c r="B448" s="304" t="s">
        <v>987</v>
      </c>
      <c r="C448" s="305"/>
      <c r="D448" s="305"/>
      <c r="E448" s="305"/>
      <c r="F448" s="293">
        <f t="shared" si="6"/>
        <v>0</v>
      </c>
    </row>
    <row r="449" spans="1:6">
      <c r="A449" s="303" t="s">
        <v>988</v>
      </c>
      <c r="B449" s="304" t="s">
        <v>989</v>
      </c>
      <c r="C449" s="305">
        <f>SUM(C450:C453)</f>
        <v>0</v>
      </c>
      <c r="D449" s="305">
        <f>SUM(D450:D453)</f>
        <v>0</v>
      </c>
      <c r="E449" s="305">
        <f>SUM(E450:E453)</f>
        <v>0</v>
      </c>
      <c r="F449" s="293">
        <f t="shared" si="6"/>
        <v>0</v>
      </c>
    </row>
    <row r="450" hidden="1" spans="1:6">
      <c r="A450" s="303" t="s">
        <v>990</v>
      </c>
      <c r="B450" s="304" t="s">
        <v>991</v>
      </c>
      <c r="C450" s="305"/>
      <c r="D450" s="305"/>
      <c r="E450" s="305"/>
      <c r="F450" s="293">
        <f t="shared" si="6"/>
        <v>0</v>
      </c>
    </row>
    <row r="451" hidden="1" spans="1:6">
      <c r="A451" s="303" t="s">
        <v>992</v>
      </c>
      <c r="B451" s="304" t="s">
        <v>993</v>
      </c>
      <c r="C451" s="305"/>
      <c r="D451" s="305"/>
      <c r="E451" s="305"/>
      <c r="F451" s="293">
        <f t="shared" si="6"/>
        <v>0</v>
      </c>
    </row>
    <row r="452" hidden="1" spans="1:6">
      <c r="A452" s="303" t="s">
        <v>994</v>
      </c>
      <c r="B452" s="304" t="s">
        <v>995</v>
      </c>
      <c r="C452" s="305"/>
      <c r="D452" s="305"/>
      <c r="E452" s="305"/>
      <c r="F452" s="293">
        <f t="shared" si="6"/>
        <v>0</v>
      </c>
    </row>
    <row r="453" hidden="1" spans="1:6">
      <c r="A453" s="303" t="s">
        <v>996</v>
      </c>
      <c r="B453" s="304" t="s">
        <v>997</v>
      </c>
      <c r="C453" s="305"/>
      <c r="D453" s="305"/>
      <c r="E453" s="305"/>
      <c r="F453" s="293">
        <f t="shared" si="6"/>
        <v>0</v>
      </c>
    </row>
    <row r="454" spans="1:6">
      <c r="A454" s="303" t="s">
        <v>998</v>
      </c>
      <c r="B454" s="304" t="s">
        <v>999</v>
      </c>
      <c r="C454" s="305">
        <f>SUM(C455:C460)</f>
        <v>0</v>
      </c>
      <c r="D454" s="305">
        <f>SUM(D455:D460)</f>
        <v>0</v>
      </c>
      <c r="E454" s="305">
        <f>SUM(E455:E460)</f>
        <v>0</v>
      </c>
      <c r="F454" s="293">
        <f t="shared" si="6"/>
        <v>0</v>
      </c>
    </row>
    <row r="455" hidden="1" spans="1:6">
      <c r="A455" s="303" t="s">
        <v>1000</v>
      </c>
      <c r="B455" s="304" t="s">
        <v>944</v>
      </c>
      <c r="C455" s="305"/>
      <c r="D455" s="305"/>
      <c r="E455" s="305"/>
      <c r="F455" s="293">
        <f t="shared" ref="F455:F518" si="7">SUM(C455+D455+E455)</f>
        <v>0</v>
      </c>
    </row>
    <row r="456" hidden="1" spans="1:6">
      <c r="A456" s="303" t="s">
        <v>1001</v>
      </c>
      <c r="B456" s="304" t="s">
        <v>1002</v>
      </c>
      <c r="C456" s="305"/>
      <c r="D456" s="305"/>
      <c r="E456" s="305"/>
      <c r="F456" s="293">
        <f t="shared" si="7"/>
        <v>0</v>
      </c>
    </row>
    <row r="457" hidden="1" spans="1:6">
      <c r="A457" s="303" t="s">
        <v>1003</v>
      </c>
      <c r="B457" s="304" t="s">
        <v>1004</v>
      </c>
      <c r="C457" s="305"/>
      <c r="D457" s="305"/>
      <c r="E457" s="305"/>
      <c r="F457" s="293">
        <f t="shared" si="7"/>
        <v>0</v>
      </c>
    </row>
    <row r="458" hidden="1" spans="1:6">
      <c r="A458" s="303" t="s">
        <v>1005</v>
      </c>
      <c r="B458" s="304" t="s">
        <v>1006</v>
      </c>
      <c r="C458" s="305"/>
      <c r="D458" s="305"/>
      <c r="E458" s="305"/>
      <c r="F458" s="293">
        <f t="shared" si="7"/>
        <v>0</v>
      </c>
    </row>
    <row r="459" hidden="1" spans="1:6">
      <c r="A459" s="303" t="s">
        <v>1007</v>
      </c>
      <c r="B459" s="304" t="s">
        <v>1008</v>
      </c>
      <c r="C459" s="305"/>
      <c r="D459" s="305"/>
      <c r="E459" s="305"/>
      <c r="F459" s="293">
        <f t="shared" si="7"/>
        <v>0</v>
      </c>
    </row>
    <row r="460" hidden="1" spans="1:6">
      <c r="A460" s="303" t="s">
        <v>1009</v>
      </c>
      <c r="B460" s="304" t="s">
        <v>1010</v>
      </c>
      <c r="C460" s="305"/>
      <c r="D460" s="305"/>
      <c r="E460" s="305"/>
      <c r="F460" s="293">
        <f t="shared" si="7"/>
        <v>0</v>
      </c>
    </row>
    <row r="461" spans="1:6">
      <c r="A461" s="303" t="s">
        <v>1011</v>
      </c>
      <c r="B461" s="304" t="s">
        <v>1012</v>
      </c>
      <c r="C461" s="305">
        <f>SUM(C462:C464)</f>
        <v>0</v>
      </c>
      <c r="D461" s="305">
        <f>SUM(D462:D464)</f>
        <v>0</v>
      </c>
      <c r="E461" s="305">
        <f>SUM(E462:E464)</f>
        <v>0</v>
      </c>
      <c r="F461" s="293">
        <f t="shared" si="7"/>
        <v>0</v>
      </c>
    </row>
    <row r="462" hidden="1" spans="1:6">
      <c r="A462" s="303" t="s">
        <v>1013</v>
      </c>
      <c r="B462" s="304" t="s">
        <v>1014</v>
      </c>
      <c r="C462" s="305"/>
      <c r="D462" s="305"/>
      <c r="E462" s="305"/>
      <c r="F462" s="293">
        <f t="shared" si="7"/>
        <v>0</v>
      </c>
    </row>
    <row r="463" hidden="1" spans="1:6">
      <c r="A463" s="303" t="s">
        <v>1015</v>
      </c>
      <c r="B463" s="304" t="s">
        <v>1016</v>
      </c>
      <c r="C463" s="305"/>
      <c r="D463" s="305"/>
      <c r="E463" s="305"/>
      <c r="F463" s="293">
        <f t="shared" si="7"/>
        <v>0</v>
      </c>
    </row>
    <row r="464" hidden="1" spans="1:6">
      <c r="A464" s="303" t="s">
        <v>1017</v>
      </c>
      <c r="B464" s="304" t="s">
        <v>1018</v>
      </c>
      <c r="C464" s="305"/>
      <c r="D464" s="305"/>
      <c r="E464" s="305"/>
      <c r="F464" s="293">
        <f t="shared" si="7"/>
        <v>0</v>
      </c>
    </row>
    <row r="465" spans="1:6">
      <c r="A465" s="303" t="s">
        <v>1019</v>
      </c>
      <c r="B465" s="304" t="s">
        <v>1020</v>
      </c>
      <c r="C465" s="305">
        <f>SUM(C466:C468)</f>
        <v>0</v>
      </c>
      <c r="D465" s="305">
        <f>SUM(D466:D468)</f>
        <v>0</v>
      </c>
      <c r="E465" s="305">
        <f>SUM(E466:E468)</f>
        <v>0</v>
      </c>
      <c r="F465" s="293">
        <f t="shared" si="7"/>
        <v>0</v>
      </c>
    </row>
    <row r="466" hidden="1" spans="1:6">
      <c r="A466" s="303" t="s">
        <v>1021</v>
      </c>
      <c r="B466" s="304" t="s">
        <v>1022</v>
      </c>
      <c r="C466" s="305"/>
      <c r="D466" s="305"/>
      <c r="E466" s="305"/>
      <c r="F466" s="293">
        <f t="shared" si="7"/>
        <v>0</v>
      </c>
    </row>
    <row r="467" hidden="1" spans="1:6">
      <c r="A467" s="303" t="s">
        <v>1023</v>
      </c>
      <c r="B467" s="304" t="s">
        <v>1024</v>
      </c>
      <c r="C467" s="305"/>
      <c r="D467" s="305"/>
      <c r="E467" s="305"/>
      <c r="F467" s="293">
        <f t="shared" si="7"/>
        <v>0</v>
      </c>
    </row>
    <row r="468" hidden="1" spans="1:6">
      <c r="A468" s="303" t="s">
        <v>1025</v>
      </c>
      <c r="B468" s="304" t="s">
        <v>1026</v>
      </c>
      <c r="C468" s="305"/>
      <c r="D468" s="305"/>
      <c r="E468" s="305"/>
      <c r="F468" s="293">
        <f t="shared" si="7"/>
        <v>0</v>
      </c>
    </row>
    <row r="469" spans="1:6">
      <c r="A469" s="303" t="s">
        <v>1027</v>
      </c>
      <c r="B469" s="304" t="s">
        <v>1028</v>
      </c>
      <c r="C469" s="305">
        <f>SUM(C470:C473)</f>
        <v>50</v>
      </c>
      <c r="D469" s="308">
        <f>SUM(D470:D473)</f>
        <v>120</v>
      </c>
      <c r="E469" s="308">
        <f>SUM(E470:E473)</f>
        <v>-50</v>
      </c>
      <c r="F469" s="293">
        <f t="shared" si="7"/>
        <v>120</v>
      </c>
    </row>
    <row r="470" hidden="1" spans="1:6">
      <c r="A470" s="303" t="s">
        <v>1029</v>
      </c>
      <c r="B470" s="304" t="s">
        <v>1030</v>
      </c>
      <c r="C470" s="309"/>
      <c r="D470" s="310"/>
      <c r="E470" s="310"/>
      <c r="F470" s="293">
        <f t="shared" si="7"/>
        <v>0</v>
      </c>
    </row>
    <row r="471" hidden="1" spans="1:6">
      <c r="A471" s="303" t="s">
        <v>1031</v>
      </c>
      <c r="B471" s="304" t="s">
        <v>1032</v>
      </c>
      <c r="C471" s="309"/>
      <c r="D471" s="310"/>
      <c r="E471" s="310"/>
      <c r="F471" s="293">
        <f t="shared" si="7"/>
        <v>0</v>
      </c>
    </row>
    <row r="472" hidden="1" spans="1:6">
      <c r="A472" s="303" t="s">
        <v>1033</v>
      </c>
      <c r="B472" s="304" t="s">
        <v>1034</v>
      </c>
      <c r="C472" s="309"/>
      <c r="D472" s="310"/>
      <c r="E472" s="310"/>
      <c r="F472" s="293">
        <f t="shared" si="7"/>
        <v>0</v>
      </c>
    </row>
    <row r="473" spans="1:6">
      <c r="A473" s="303" t="s">
        <v>1035</v>
      </c>
      <c r="B473" s="304" t="s">
        <v>1036</v>
      </c>
      <c r="C473" s="309">
        <v>50</v>
      </c>
      <c r="D473" s="310">
        <v>120</v>
      </c>
      <c r="E473" s="310">
        <v>-50</v>
      </c>
      <c r="F473" s="293">
        <f t="shared" si="7"/>
        <v>120</v>
      </c>
    </row>
    <row r="474" spans="1:6">
      <c r="A474" s="303" t="s">
        <v>1037</v>
      </c>
      <c r="B474" s="304" t="s">
        <v>1038</v>
      </c>
      <c r="C474" s="305">
        <f>SUM(C475,C491,C499,C510,C519,C527)</f>
        <v>4556</v>
      </c>
      <c r="D474" s="312">
        <f>SUM(D475,D491,D499,D510,D519,D527)</f>
        <v>80</v>
      </c>
      <c r="E474" s="312">
        <f>SUM(E475,E491,E499,E510,E519,E527)</f>
        <v>-512</v>
      </c>
      <c r="F474" s="293">
        <f t="shared" si="7"/>
        <v>4124</v>
      </c>
    </row>
    <row r="475" spans="1:6">
      <c r="A475" s="303" t="s">
        <v>1039</v>
      </c>
      <c r="B475" s="304" t="s">
        <v>1040</v>
      </c>
      <c r="C475" s="305">
        <f>SUM(C476:C490)</f>
        <v>4514</v>
      </c>
      <c r="D475" s="305">
        <f>SUM(D476:D490)</f>
        <v>45</v>
      </c>
      <c r="E475" s="305">
        <f>SUM(E476:E490)</f>
        <v>-512</v>
      </c>
      <c r="F475" s="293">
        <f t="shared" si="7"/>
        <v>4047</v>
      </c>
    </row>
    <row r="476" spans="1:6">
      <c r="A476" s="303" t="s">
        <v>1041</v>
      </c>
      <c r="B476" s="304" t="s">
        <v>264</v>
      </c>
      <c r="C476" s="305">
        <v>269</v>
      </c>
      <c r="D476" s="305">
        <v>0</v>
      </c>
      <c r="E476" s="305">
        <v>0</v>
      </c>
      <c r="F476" s="293">
        <f t="shared" si="7"/>
        <v>269</v>
      </c>
    </row>
    <row r="477" hidden="1" spans="1:6">
      <c r="A477" s="303" t="s">
        <v>1042</v>
      </c>
      <c r="B477" s="304" t="s">
        <v>266</v>
      </c>
      <c r="C477" s="305"/>
      <c r="D477" s="305"/>
      <c r="E477" s="305"/>
      <c r="F477" s="293">
        <f t="shared" si="7"/>
        <v>0</v>
      </c>
    </row>
    <row r="478" hidden="1" spans="1:6">
      <c r="A478" s="303" t="s">
        <v>1043</v>
      </c>
      <c r="B478" s="304" t="s">
        <v>268</v>
      </c>
      <c r="C478" s="305"/>
      <c r="D478" s="305"/>
      <c r="E478" s="305"/>
      <c r="F478" s="293">
        <f t="shared" si="7"/>
        <v>0</v>
      </c>
    </row>
    <row r="479" spans="1:6">
      <c r="A479" s="303" t="s">
        <v>1044</v>
      </c>
      <c r="B479" s="304" t="s">
        <v>1045</v>
      </c>
      <c r="C479" s="305">
        <v>88</v>
      </c>
      <c r="D479" s="305">
        <v>0</v>
      </c>
      <c r="E479" s="305">
        <v>0</v>
      </c>
      <c r="F479" s="293">
        <f t="shared" si="7"/>
        <v>88</v>
      </c>
    </row>
    <row r="480" hidden="1" spans="1:6">
      <c r="A480" s="303" t="s">
        <v>1046</v>
      </c>
      <c r="B480" s="304" t="s">
        <v>1047</v>
      </c>
      <c r="C480" s="305"/>
      <c r="D480" s="305"/>
      <c r="E480" s="305"/>
      <c r="F480" s="293">
        <f t="shared" si="7"/>
        <v>0</v>
      </c>
    </row>
    <row r="481" hidden="1" spans="1:6">
      <c r="A481" s="303" t="s">
        <v>1048</v>
      </c>
      <c r="B481" s="304" t="s">
        <v>1049</v>
      </c>
      <c r="C481" s="305"/>
      <c r="D481" s="305"/>
      <c r="E481" s="305"/>
      <c r="F481" s="293">
        <f t="shared" si="7"/>
        <v>0</v>
      </c>
    </row>
    <row r="482" hidden="1" spans="1:6">
      <c r="A482" s="303" t="s">
        <v>1050</v>
      </c>
      <c r="B482" s="304" t="s">
        <v>1051</v>
      </c>
      <c r="C482" s="305"/>
      <c r="D482" s="305"/>
      <c r="E482" s="305"/>
      <c r="F482" s="293">
        <f t="shared" si="7"/>
        <v>0</v>
      </c>
    </row>
    <row r="483" hidden="1" spans="1:6">
      <c r="A483" s="303" t="s">
        <v>1052</v>
      </c>
      <c r="B483" s="304" t="s">
        <v>1053</v>
      </c>
      <c r="C483" s="305"/>
      <c r="D483" s="305"/>
      <c r="E483" s="305"/>
      <c r="F483" s="293">
        <f t="shared" si="7"/>
        <v>0</v>
      </c>
    </row>
    <row r="484" spans="1:6">
      <c r="A484" s="303" t="s">
        <v>1054</v>
      </c>
      <c r="B484" s="304" t="s">
        <v>1055</v>
      </c>
      <c r="C484" s="305">
        <v>2858</v>
      </c>
      <c r="D484" s="305">
        <v>2</v>
      </c>
      <c r="E484" s="305">
        <v>0</v>
      </c>
      <c r="F484" s="293">
        <f t="shared" si="7"/>
        <v>2860</v>
      </c>
    </row>
    <row r="485" hidden="1" spans="1:6">
      <c r="A485" s="303" t="s">
        <v>1056</v>
      </c>
      <c r="B485" s="304" t="s">
        <v>1057</v>
      </c>
      <c r="C485" s="305"/>
      <c r="D485" s="305"/>
      <c r="E485" s="305"/>
      <c r="F485" s="293">
        <f t="shared" si="7"/>
        <v>0</v>
      </c>
    </row>
    <row r="486" hidden="1" spans="1:6">
      <c r="A486" s="303" t="s">
        <v>1058</v>
      </c>
      <c r="B486" s="304" t="s">
        <v>1059</v>
      </c>
      <c r="C486" s="305"/>
      <c r="D486" s="305"/>
      <c r="E486" s="305"/>
      <c r="F486" s="293">
        <f t="shared" si="7"/>
        <v>0</v>
      </c>
    </row>
    <row r="487" hidden="1" spans="1:6">
      <c r="A487" s="303" t="s">
        <v>1060</v>
      </c>
      <c r="B487" s="304" t="s">
        <v>1061</v>
      </c>
      <c r="C487" s="305"/>
      <c r="D487" s="305"/>
      <c r="E487" s="305"/>
      <c r="F487" s="293">
        <f t="shared" si="7"/>
        <v>0</v>
      </c>
    </row>
    <row r="488" hidden="1" spans="1:6">
      <c r="A488" s="303" t="s">
        <v>1062</v>
      </c>
      <c r="B488" s="304" t="s">
        <v>1063</v>
      </c>
      <c r="C488" s="305"/>
      <c r="D488" s="305"/>
      <c r="E488" s="305"/>
      <c r="F488" s="293">
        <f t="shared" si="7"/>
        <v>0</v>
      </c>
    </row>
    <row r="489" hidden="1" spans="1:6">
      <c r="A489" s="303" t="s">
        <v>1064</v>
      </c>
      <c r="B489" s="304" t="s">
        <v>1065</v>
      </c>
      <c r="C489" s="305"/>
      <c r="D489" s="305"/>
      <c r="E489" s="305"/>
      <c r="F489" s="293">
        <f t="shared" si="7"/>
        <v>0</v>
      </c>
    </row>
    <row r="490" spans="1:6">
      <c r="A490" s="303" t="s">
        <v>1066</v>
      </c>
      <c r="B490" s="304" t="s">
        <v>1067</v>
      </c>
      <c r="C490" s="305">
        <v>1299</v>
      </c>
      <c r="D490" s="305">
        <v>43</v>
      </c>
      <c r="E490" s="305">
        <v>-512</v>
      </c>
      <c r="F490" s="293">
        <f t="shared" si="7"/>
        <v>830</v>
      </c>
    </row>
    <row r="491" spans="1:6">
      <c r="A491" s="303" t="s">
        <v>1068</v>
      </c>
      <c r="B491" s="304" t="s">
        <v>1069</v>
      </c>
      <c r="C491" s="305">
        <f>SUM(C492:C498)</f>
        <v>38</v>
      </c>
      <c r="D491" s="305">
        <f>SUM(D492:D498)</f>
        <v>0</v>
      </c>
      <c r="E491" s="305">
        <f>SUM(E492:E498)</f>
        <v>0</v>
      </c>
      <c r="F491" s="293">
        <f t="shared" si="7"/>
        <v>38</v>
      </c>
    </row>
    <row r="492" hidden="1" spans="1:6">
      <c r="A492" s="303" t="s">
        <v>1070</v>
      </c>
      <c r="B492" s="304" t="s">
        <v>264</v>
      </c>
      <c r="C492" s="305"/>
      <c r="D492" s="305"/>
      <c r="E492" s="305"/>
      <c r="F492" s="293">
        <f t="shared" si="7"/>
        <v>0</v>
      </c>
    </row>
    <row r="493" hidden="1" spans="1:6">
      <c r="A493" s="303" t="s">
        <v>1071</v>
      </c>
      <c r="B493" s="304" t="s">
        <v>266</v>
      </c>
      <c r="C493" s="305"/>
      <c r="D493" s="305"/>
      <c r="E493" s="305"/>
      <c r="F493" s="293">
        <f t="shared" si="7"/>
        <v>0</v>
      </c>
    </row>
    <row r="494" hidden="1" spans="1:6">
      <c r="A494" s="303" t="s">
        <v>1072</v>
      </c>
      <c r="B494" s="304" t="s">
        <v>268</v>
      </c>
      <c r="C494" s="305"/>
      <c r="D494" s="305"/>
      <c r="E494" s="305"/>
      <c r="F494" s="293">
        <f t="shared" si="7"/>
        <v>0</v>
      </c>
    </row>
    <row r="495" hidden="1" spans="1:6">
      <c r="A495" s="303" t="s">
        <v>1073</v>
      </c>
      <c r="B495" s="304" t="s">
        <v>1074</v>
      </c>
      <c r="C495" s="305"/>
      <c r="D495" s="305"/>
      <c r="E495" s="305"/>
      <c r="F495" s="293">
        <f t="shared" si="7"/>
        <v>0</v>
      </c>
    </row>
    <row r="496" spans="1:6">
      <c r="A496" s="303" t="s">
        <v>1075</v>
      </c>
      <c r="B496" s="304" t="s">
        <v>1076</v>
      </c>
      <c r="C496" s="305">
        <v>38</v>
      </c>
      <c r="D496" s="305">
        <v>0</v>
      </c>
      <c r="E496" s="305">
        <v>0</v>
      </c>
      <c r="F496" s="293">
        <f t="shared" si="7"/>
        <v>38</v>
      </c>
    </row>
    <row r="497" hidden="1" spans="1:6">
      <c r="A497" s="303" t="s">
        <v>1077</v>
      </c>
      <c r="B497" s="304" t="s">
        <v>1078</v>
      </c>
      <c r="C497" s="305"/>
      <c r="D497" s="305"/>
      <c r="E497" s="305"/>
      <c r="F497" s="293">
        <f t="shared" si="7"/>
        <v>0</v>
      </c>
    </row>
    <row r="498" hidden="1" spans="1:6">
      <c r="A498" s="303" t="s">
        <v>1079</v>
      </c>
      <c r="B498" s="304" t="s">
        <v>1080</v>
      </c>
      <c r="C498" s="305"/>
      <c r="D498" s="305"/>
      <c r="E498" s="305"/>
      <c r="F498" s="293">
        <f t="shared" si="7"/>
        <v>0</v>
      </c>
    </row>
    <row r="499" spans="1:6">
      <c r="A499" s="303" t="s">
        <v>1081</v>
      </c>
      <c r="B499" s="304" t="s">
        <v>1082</v>
      </c>
      <c r="C499" s="305">
        <f>SUM(C500:C509)</f>
        <v>0</v>
      </c>
      <c r="D499" s="305">
        <f>SUM(D500:D509)</f>
        <v>0</v>
      </c>
      <c r="E499" s="305">
        <f>SUM(E500:E509)</f>
        <v>0</v>
      </c>
      <c r="F499" s="293">
        <f t="shared" si="7"/>
        <v>0</v>
      </c>
    </row>
    <row r="500" hidden="1" spans="1:6">
      <c r="A500" s="303" t="s">
        <v>1083</v>
      </c>
      <c r="B500" s="304" t="s">
        <v>264</v>
      </c>
      <c r="C500" s="305"/>
      <c r="D500" s="305"/>
      <c r="E500" s="305"/>
      <c r="F500" s="293">
        <f t="shared" si="7"/>
        <v>0</v>
      </c>
    </row>
    <row r="501" hidden="1" spans="1:6">
      <c r="A501" s="303" t="s">
        <v>1084</v>
      </c>
      <c r="B501" s="304" t="s">
        <v>266</v>
      </c>
      <c r="C501" s="305"/>
      <c r="D501" s="305"/>
      <c r="E501" s="305"/>
      <c r="F501" s="293">
        <f t="shared" si="7"/>
        <v>0</v>
      </c>
    </row>
    <row r="502" hidden="1" spans="1:6">
      <c r="A502" s="303" t="s">
        <v>1085</v>
      </c>
      <c r="B502" s="304" t="s">
        <v>268</v>
      </c>
      <c r="C502" s="305"/>
      <c r="D502" s="305"/>
      <c r="E502" s="305"/>
      <c r="F502" s="293">
        <f t="shared" si="7"/>
        <v>0</v>
      </c>
    </row>
    <row r="503" hidden="1" spans="1:6">
      <c r="A503" s="303" t="s">
        <v>1086</v>
      </c>
      <c r="B503" s="304" t="s">
        <v>1087</v>
      </c>
      <c r="C503" s="305"/>
      <c r="D503" s="305"/>
      <c r="E503" s="305"/>
      <c r="F503" s="293">
        <f t="shared" si="7"/>
        <v>0</v>
      </c>
    </row>
    <row r="504" hidden="1" spans="1:6">
      <c r="A504" s="303" t="s">
        <v>1088</v>
      </c>
      <c r="B504" s="304" t="s">
        <v>1089</v>
      </c>
      <c r="C504" s="305"/>
      <c r="D504" s="305"/>
      <c r="E504" s="305"/>
      <c r="F504" s="293">
        <f t="shared" si="7"/>
        <v>0</v>
      </c>
    </row>
    <row r="505" hidden="1" spans="1:6">
      <c r="A505" s="303" t="s">
        <v>1090</v>
      </c>
      <c r="B505" s="304" t="s">
        <v>1091</v>
      </c>
      <c r="C505" s="305"/>
      <c r="D505" s="305"/>
      <c r="E505" s="305"/>
      <c r="F505" s="293">
        <f t="shared" si="7"/>
        <v>0</v>
      </c>
    </row>
    <row r="506" hidden="1" spans="1:6">
      <c r="A506" s="303" t="s">
        <v>1092</v>
      </c>
      <c r="B506" s="304" t="s">
        <v>1093</v>
      </c>
      <c r="C506" s="305"/>
      <c r="D506" s="305"/>
      <c r="E506" s="305"/>
      <c r="F506" s="293">
        <f t="shared" si="7"/>
        <v>0</v>
      </c>
    </row>
    <row r="507" hidden="1" spans="1:6">
      <c r="A507" s="303" t="s">
        <v>1094</v>
      </c>
      <c r="B507" s="304" t="s">
        <v>1095</v>
      </c>
      <c r="C507" s="305"/>
      <c r="D507" s="305"/>
      <c r="E507" s="305"/>
      <c r="F507" s="293">
        <f t="shared" si="7"/>
        <v>0</v>
      </c>
    </row>
    <row r="508" hidden="1" spans="1:6">
      <c r="A508" s="303" t="s">
        <v>1096</v>
      </c>
      <c r="B508" s="304" t="s">
        <v>1097</v>
      </c>
      <c r="C508" s="305"/>
      <c r="D508" s="305"/>
      <c r="E508" s="305"/>
      <c r="F508" s="293">
        <f t="shared" si="7"/>
        <v>0</v>
      </c>
    </row>
    <row r="509" hidden="1" spans="1:6">
      <c r="A509" s="303" t="s">
        <v>1098</v>
      </c>
      <c r="B509" s="304" t="s">
        <v>1099</v>
      </c>
      <c r="C509" s="305"/>
      <c r="D509" s="305"/>
      <c r="E509" s="305"/>
      <c r="F509" s="293">
        <f t="shared" si="7"/>
        <v>0</v>
      </c>
    </row>
    <row r="510" spans="1:6">
      <c r="A510" s="303" t="s">
        <v>1100</v>
      </c>
      <c r="B510" s="304" t="s">
        <v>1101</v>
      </c>
      <c r="C510" s="305">
        <f>SUM(C511:C518)</f>
        <v>4</v>
      </c>
      <c r="D510" s="305">
        <f>SUM(D511:D518)</f>
        <v>6</v>
      </c>
      <c r="E510" s="305">
        <f>SUM(E511:E518)</f>
        <v>0</v>
      </c>
      <c r="F510" s="293">
        <f t="shared" si="7"/>
        <v>10</v>
      </c>
    </row>
    <row r="511" hidden="1" spans="1:6">
      <c r="A511" s="303" t="s">
        <v>1102</v>
      </c>
      <c r="B511" s="304" t="s">
        <v>264</v>
      </c>
      <c r="C511" s="305"/>
      <c r="D511" s="305"/>
      <c r="E511" s="305"/>
      <c r="F511" s="293">
        <f t="shared" si="7"/>
        <v>0</v>
      </c>
    </row>
    <row r="512" hidden="1" spans="1:6">
      <c r="A512" s="303" t="s">
        <v>1103</v>
      </c>
      <c r="B512" s="304" t="s">
        <v>266</v>
      </c>
      <c r="C512" s="305"/>
      <c r="D512" s="305"/>
      <c r="E512" s="305"/>
      <c r="F512" s="293">
        <f t="shared" si="7"/>
        <v>0</v>
      </c>
    </row>
    <row r="513" hidden="1" spans="1:6">
      <c r="A513" s="303" t="s">
        <v>1104</v>
      </c>
      <c r="B513" s="304" t="s">
        <v>268</v>
      </c>
      <c r="C513" s="305"/>
      <c r="D513" s="305"/>
      <c r="E513" s="305"/>
      <c r="F513" s="293">
        <f t="shared" si="7"/>
        <v>0</v>
      </c>
    </row>
    <row r="514" hidden="1" spans="1:6">
      <c r="A514" s="303" t="s">
        <v>1105</v>
      </c>
      <c r="B514" s="304" t="s">
        <v>1106</v>
      </c>
      <c r="C514" s="305"/>
      <c r="D514" s="305"/>
      <c r="E514" s="305"/>
      <c r="F514" s="293">
        <f t="shared" si="7"/>
        <v>0</v>
      </c>
    </row>
    <row r="515" hidden="1" spans="1:6">
      <c r="A515" s="303" t="s">
        <v>1107</v>
      </c>
      <c r="B515" s="304" t="s">
        <v>1108</v>
      </c>
      <c r="C515" s="305"/>
      <c r="D515" s="305"/>
      <c r="E515" s="305"/>
      <c r="F515" s="293">
        <f t="shared" si="7"/>
        <v>0</v>
      </c>
    </row>
    <row r="516" hidden="1" spans="1:6">
      <c r="A516" s="303" t="s">
        <v>1109</v>
      </c>
      <c r="B516" s="304" t="s">
        <v>1110</v>
      </c>
      <c r="C516" s="305"/>
      <c r="D516" s="305"/>
      <c r="E516" s="305"/>
      <c r="F516" s="293">
        <f t="shared" si="7"/>
        <v>0</v>
      </c>
    </row>
    <row r="517" spans="1:6">
      <c r="A517" s="303" t="s">
        <v>1111</v>
      </c>
      <c r="B517" s="304" t="s">
        <v>1112</v>
      </c>
      <c r="C517" s="305">
        <v>4</v>
      </c>
      <c r="D517" s="305">
        <v>6</v>
      </c>
      <c r="E517" s="305">
        <v>0</v>
      </c>
      <c r="F517" s="293">
        <f t="shared" si="7"/>
        <v>10</v>
      </c>
    </row>
    <row r="518" hidden="1" spans="1:6">
      <c r="A518" s="303" t="s">
        <v>1113</v>
      </c>
      <c r="B518" s="304" t="s">
        <v>1114</v>
      </c>
      <c r="C518" s="305"/>
      <c r="D518" s="305"/>
      <c r="E518" s="305"/>
      <c r="F518" s="293">
        <f t="shared" si="7"/>
        <v>0</v>
      </c>
    </row>
    <row r="519" spans="1:6">
      <c r="A519" s="303" t="s">
        <v>1115</v>
      </c>
      <c r="B519" s="304" t="s">
        <v>1116</v>
      </c>
      <c r="C519" s="305">
        <f>SUM(C520:C526)</f>
        <v>0</v>
      </c>
      <c r="D519" s="305">
        <f>SUM(D520:D526)</f>
        <v>0</v>
      </c>
      <c r="E519" s="305">
        <f>SUM(E520:E526)</f>
        <v>0</v>
      </c>
      <c r="F519" s="293">
        <f t="shared" ref="F519:F582" si="8">SUM(C519+D519+E519)</f>
        <v>0</v>
      </c>
    </row>
    <row r="520" hidden="1" spans="1:6">
      <c r="A520" s="303" t="s">
        <v>1117</v>
      </c>
      <c r="B520" s="304" t="s">
        <v>264</v>
      </c>
      <c r="C520" s="305"/>
      <c r="D520" s="305"/>
      <c r="E520" s="305"/>
      <c r="F520" s="293">
        <f t="shared" si="8"/>
        <v>0</v>
      </c>
    </row>
    <row r="521" hidden="1" spans="1:6">
      <c r="A521" s="303" t="s">
        <v>1118</v>
      </c>
      <c r="B521" s="304" t="s">
        <v>266</v>
      </c>
      <c r="C521" s="305"/>
      <c r="D521" s="305"/>
      <c r="E521" s="305"/>
      <c r="F521" s="293">
        <f t="shared" si="8"/>
        <v>0</v>
      </c>
    </row>
    <row r="522" hidden="1" spans="1:6">
      <c r="A522" s="303" t="s">
        <v>1119</v>
      </c>
      <c r="B522" s="304" t="s">
        <v>268</v>
      </c>
      <c r="C522" s="305"/>
      <c r="D522" s="305"/>
      <c r="E522" s="305"/>
      <c r="F522" s="293">
        <f t="shared" si="8"/>
        <v>0</v>
      </c>
    </row>
    <row r="523" hidden="1" spans="1:6">
      <c r="A523" s="303" t="s">
        <v>1120</v>
      </c>
      <c r="B523" s="304" t="s">
        <v>1121</v>
      </c>
      <c r="C523" s="305"/>
      <c r="D523" s="305"/>
      <c r="E523" s="305"/>
      <c r="F523" s="293">
        <f t="shared" si="8"/>
        <v>0</v>
      </c>
    </row>
    <row r="524" hidden="1" spans="1:6">
      <c r="A524" s="303" t="s">
        <v>1122</v>
      </c>
      <c r="B524" s="304" t="s">
        <v>1123</v>
      </c>
      <c r="C524" s="305"/>
      <c r="D524" s="305"/>
      <c r="E524" s="305"/>
      <c r="F524" s="293">
        <f t="shared" si="8"/>
        <v>0</v>
      </c>
    </row>
    <row r="525" hidden="1" spans="1:6">
      <c r="A525" s="303" t="s">
        <v>1124</v>
      </c>
      <c r="B525" s="304" t="s">
        <v>1125</v>
      </c>
      <c r="C525" s="305"/>
      <c r="D525" s="305"/>
      <c r="E525" s="305"/>
      <c r="F525" s="293">
        <f t="shared" si="8"/>
        <v>0</v>
      </c>
    </row>
    <row r="526" hidden="1" spans="1:6">
      <c r="A526" s="303" t="s">
        <v>1126</v>
      </c>
      <c r="B526" s="304" t="s">
        <v>1127</v>
      </c>
      <c r="C526" s="305"/>
      <c r="D526" s="305"/>
      <c r="E526" s="305"/>
      <c r="F526" s="293">
        <f t="shared" si="8"/>
        <v>0</v>
      </c>
    </row>
    <row r="527" spans="1:6">
      <c r="A527" s="303" t="s">
        <v>1128</v>
      </c>
      <c r="B527" s="304" t="s">
        <v>1129</v>
      </c>
      <c r="C527" s="305">
        <f>SUM(C528:C530)</f>
        <v>0</v>
      </c>
      <c r="D527" s="305">
        <f>SUM(D528:D530)</f>
        <v>29</v>
      </c>
      <c r="E527" s="305">
        <f>SUM(E528:E530)</f>
        <v>0</v>
      </c>
      <c r="F527" s="293">
        <f t="shared" si="8"/>
        <v>29</v>
      </c>
    </row>
    <row r="528" hidden="1" spans="1:6">
      <c r="A528" s="303" t="s">
        <v>1130</v>
      </c>
      <c r="B528" s="304" t="s">
        <v>1131</v>
      </c>
      <c r="C528" s="305"/>
      <c r="D528" s="305"/>
      <c r="E528" s="305"/>
      <c r="F528" s="293">
        <f t="shared" si="8"/>
        <v>0</v>
      </c>
    </row>
    <row r="529" hidden="1" spans="1:6">
      <c r="A529" s="303" t="s">
        <v>1132</v>
      </c>
      <c r="B529" s="304" t="s">
        <v>1133</v>
      </c>
      <c r="C529" s="305"/>
      <c r="D529" s="305"/>
      <c r="E529" s="305"/>
      <c r="F529" s="293">
        <f t="shared" si="8"/>
        <v>0</v>
      </c>
    </row>
    <row r="530" spans="1:6">
      <c r="A530" s="303" t="s">
        <v>1134</v>
      </c>
      <c r="B530" s="304" t="s">
        <v>1135</v>
      </c>
      <c r="C530" s="305">
        <v>0</v>
      </c>
      <c r="D530" s="305">
        <v>29</v>
      </c>
      <c r="E530" s="305">
        <v>0</v>
      </c>
      <c r="F530" s="293">
        <f t="shared" si="8"/>
        <v>29</v>
      </c>
    </row>
    <row r="531" spans="1:6">
      <c r="A531" s="303" t="s">
        <v>1136</v>
      </c>
      <c r="B531" s="304" t="s">
        <v>1137</v>
      </c>
      <c r="C531" s="305">
        <f>SUM(C532,C551,C559,C561,C570,C574,C584,C593,C600,C608,C617,C623,C626,C629,C632,C635,C638,C642,C646,C655,C658)</f>
        <v>81175</v>
      </c>
      <c r="D531" s="305">
        <f>SUM(D532,D551,D559,D561,D570,D574,D584,D593,D600,D608,D617,D623,D626,D629,D632,D635,D638,D642,D646,D655,D658)</f>
        <v>2122</v>
      </c>
      <c r="E531" s="305">
        <f>SUM(E532,E551,E559,E561,E570,E574,E584,E593,E600,E608,E617,E623,E626,E629,E632,E635,E638,E642,E646,E655,E658)</f>
        <v>-23972</v>
      </c>
      <c r="F531" s="293">
        <f t="shared" si="8"/>
        <v>59325</v>
      </c>
    </row>
    <row r="532" spans="1:6">
      <c r="A532" s="303" t="s">
        <v>1138</v>
      </c>
      <c r="B532" s="304" t="s">
        <v>1139</v>
      </c>
      <c r="C532" s="305">
        <f>SUM(C533:C550)</f>
        <v>836</v>
      </c>
      <c r="D532" s="305">
        <f>SUM(D533:D550)</f>
        <v>22</v>
      </c>
      <c r="E532" s="305">
        <f>SUM(E533:E550)</f>
        <v>0</v>
      </c>
      <c r="F532" s="293">
        <f t="shared" si="8"/>
        <v>858</v>
      </c>
    </row>
    <row r="533" spans="1:6">
      <c r="A533" s="303" t="s">
        <v>1140</v>
      </c>
      <c r="B533" s="304" t="s">
        <v>264</v>
      </c>
      <c r="C533" s="305">
        <v>836</v>
      </c>
      <c r="D533" s="305">
        <v>0</v>
      </c>
      <c r="E533" s="305">
        <v>0</v>
      </c>
      <c r="F533" s="293">
        <f t="shared" si="8"/>
        <v>836</v>
      </c>
    </row>
    <row r="534" hidden="1" spans="1:6">
      <c r="A534" s="303" t="s">
        <v>1141</v>
      </c>
      <c r="B534" s="304" t="s">
        <v>266</v>
      </c>
      <c r="C534" s="305"/>
      <c r="D534" s="305"/>
      <c r="E534" s="305"/>
      <c r="F534" s="293">
        <f t="shared" si="8"/>
        <v>0</v>
      </c>
    </row>
    <row r="535" hidden="1" spans="1:6">
      <c r="A535" s="303" t="s">
        <v>1142</v>
      </c>
      <c r="B535" s="304" t="s">
        <v>268</v>
      </c>
      <c r="C535" s="305"/>
      <c r="D535" s="305"/>
      <c r="E535" s="305"/>
      <c r="F535" s="293">
        <f t="shared" si="8"/>
        <v>0</v>
      </c>
    </row>
    <row r="536" hidden="1" spans="1:6">
      <c r="A536" s="303" t="s">
        <v>1143</v>
      </c>
      <c r="B536" s="304" t="s">
        <v>1144</v>
      </c>
      <c r="C536" s="305"/>
      <c r="D536" s="305"/>
      <c r="E536" s="305"/>
      <c r="F536" s="293">
        <f t="shared" si="8"/>
        <v>0</v>
      </c>
    </row>
    <row r="537" hidden="1" spans="1:6">
      <c r="A537" s="303" t="s">
        <v>1145</v>
      </c>
      <c r="B537" s="304" t="s">
        <v>1146</v>
      </c>
      <c r="C537" s="305"/>
      <c r="D537" s="305"/>
      <c r="E537" s="305"/>
      <c r="F537" s="293">
        <f t="shared" si="8"/>
        <v>0</v>
      </c>
    </row>
    <row r="538" hidden="1" spans="1:6">
      <c r="A538" s="303" t="s">
        <v>1147</v>
      </c>
      <c r="B538" s="304" t="s">
        <v>1148</v>
      </c>
      <c r="C538" s="305"/>
      <c r="D538" s="305"/>
      <c r="E538" s="305"/>
      <c r="F538" s="293">
        <f t="shared" si="8"/>
        <v>0</v>
      </c>
    </row>
    <row r="539" hidden="1" spans="1:6">
      <c r="A539" s="303" t="s">
        <v>1149</v>
      </c>
      <c r="B539" s="304" t="s">
        <v>1150</v>
      </c>
      <c r="C539" s="305"/>
      <c r="D539" s="305"/>
      <c r="E539" s="305"/>
      <c r="F539" s="293">
        <f t="shared" si="8"/>
        <v>0</v>
      </c>
    </row>
    <row r="540" hidden="1" spans="1:6">
      <c r="A540" s="303" t="s">
        <v>1151</v>
      </c>
      <c r="B540" s="304" t="s">
        <v>362</v>
      </c>
      <c r="C540" s="305"/>
      <c r="D540" s="305"/>
      <c r="E540" s="305"/>
      <c r="F540" s="293">
        <f t="shared" si="8"/>
        <v>0</v>
      </c>
    </row>
    <row r="541" hidden="1" spans="1:6">
      <c r="A541" s="303" t="s">
        <v>1152</v>
      </c>
      <c r="B541" s="304" t="s">
        <v>1153</v>
      </c>
      <c r="C541" s="305"/>
      <c r="D541" s="305"/>
      <c r="E541" s="305"/>
      <c r="F541" s="293">
        <f t="shared" si="8"/>
        <v>0</v>
      </c>
    </row>
    <row r="542" hidden="1" spans="1:6">
      <c r="A542" s="303" t="s">
        <v>1154</v>
      </c>
      <c r="B542" s="304" t="s">
        <v>1155</v>
      </c>
      <c r="C542" s="305"/>
      <c r="D542" s="305"/>
      <c r="E542" s="305"/>
      <c r="F542" s="293">
        <f t="shared" si="8"/>
        <v>0</v>
      </c>
    </row>
    <row r="543" hidden="1" spans="1:6">
      <c r="A543" s="303" t="s">
        <v>1156</v>
      </c>
      <c r="B543" s="304" t="s">
        <v>1157</v>
      </c>
      <c r="C543" s="305"/>
      <c r="D543" s="305"/>
      <c r="E543" s="305"/>
      <c r="F543" s="293">
        <f t="shared" si="8"/>
        <v>0</v>
      </c>
    </row>
    <row r="544" hidden="1" spans="1:6">
      <c r="A544" s="303" t="s">
        <v>1158</v>
      </c>
      <c r="B544" s="304" t="s">
        <v>1159</v>
      </c>
      <c r="C544" s="305"/>
      <c r="D544" s="305"/>
      <c r="E544" s="305"/>
      <c r="F544" s="293">
        <f t="shared" si="8"/>
        <v>0</v>
      </c>
    </row>
    <row r="545" hidden="1" spans="1:6">
      <c r="A545" s="303" t="s">
        <v>1160</v>
      </c>
      <c r="B545" s="304" t="s">
        <v>1161</v>
      </c>
      <c r="C545" s="305"/>
      <c r="D545" s="305"/>
      <c r="E545" s="305"/>
      <c r="F545" s="293">
        <f t="shared" si="8"/>
        <v>0</v>
      </c>
    </row>
    <row r="546" hidden="1" spans="1:6">
      <c r="A546" s="303" t="s">
        <v>1162</v>
      </c>
      <c r="B546" s="304" t="s">
        <v>1163</v>
      </c>
      <c r="C546" s="305"/>
      <c r="D546" s="305"/>
      <c r="E546" s="305"/>
      <c r="F546" s="293">
        <f t="shared" si="8"/>
        <v>0</v>
      </c>
    </row>
    <row r="547" hidden="1" spans="1:6">
      <c r="A547" s="303" t="s">
        <v>1164</v>
      </c>
      <c r="B547" s="304" t="s">
        <v>1165</v>
      </c>
      <c r="C547" s="305"/>
      <c r="D547" s="305"/>
      <c r="E547" s="305"/>
      <c r="F547" s="293">
        <f t="shared" si="8"/>
        <v>0</v>
      </c>
    </row>
    <row r="548" hidden="1" spans="1:6">
      <c r="A548" s="303" t="s">
        <v>1166</v>
      </c>
      <c r="B548" s="304" t="s">
        <v>1167</v>
      </c>
      <c r="C548" s="305"/>
      <c r="D548" s="305"/>
      <c r="E548" s="305"/>
      <c r="F548" s="293">
        <f t="shared" si="8"/>
        <v>0</v>
      </c>
    </row>
    <row r="549" hidden="1" spans="1:6">
      <c r="A549" s="303" t="s">
        <v>1168</v>
      </c>
      <c r="B549" s="304" t="s">
        <v>282</v>
      </c>
      <c r="C549" s="305"/>
      <c r="D549" s="305"/>
      <c r="E549" s="305"/>
      <c r="F549" s="293">
        <f t="shared" si="8"/>
        <v>0</v>
      </c>
    </row>
    <row r="550" spans="1:6">
      <c r="A550" s="303" t="s">
        <v>1169</v>
      </c>
      <c r="B550" s="304" t="s">
        <v>1170</v>
      </c>
      <c r="C550" s="305">
        <v>0</v>
      </c>
      <c r="D550" s="305">
        <v>22</v>
      </c>
      <c r="E550" s="305">
        <v>0</v>
      </c>
      <c r="F550" s="293">
        <f t="shared" si="8"/>
        <v>22</v>
      </c>
    </row>
    <row r="551" spans="1:6">
      <c r="A551" s="303" t="s">
        <v>1171</v>
      </c>
      <c r="B551" s="304" t="s">
        <v>1172</v>
      </c>
      <c r="C551" s="305">
        <f>SUM(C552:C558)</f>
        <v>1400</v>
      </c>
      <c r="D551" s="305">
        <f>SUM(D552:D558)</f>
        <v>118</v>
      </c>
      <c r="E551" s="305">
        <f>SUM(E552:E558)</f>
        <v>-567</v>
      </c>
      <c r="F551" s="293">
        <f t="shared" si="8"/>
        <v>951</v>
      </c>
    </row>
    <row r="552" spans="1:6">
      <c r="A552" s="303" t="s">
        <v>1173</v>
      </c>
      <c r="B552" s="304" t="s">
        <v>264</v>
      </c>
      <c r="C552" s="305">
        <v>387</v>
      </c>
      <c r="D552" s="305">
        <v>0</v>
      </c>
      <c r="E552" s="305">
        <v>0</v>
      </c>
      <c r="F552" s="293">
        <f t="shared" si="8"/>
        <v>387</v>
      </c>
    </row>
    <row r="553" hidden="1" spans="1:6">
      <c r="A553" s="303" t="s">
        <v>1174</v>
      </c>
      <c r="B553" s="304" t="s">
        <v>266</v>
      </c>
      <c r="C553" s="305"/>
      <c r="D553" s="305"/>
      <c r="E553" s="305"/>
      <c r="F553" s="293">
        <f t="shared" si="8"/>
        <v>0</v>
      </c>
    </row>
    <row r="554" hidden="1" spans="1:6">
      <c r="A554" s="303" t="s">
        <v>1175</v>
      </c>
      <c r="B554" s="304" t="s">
        <v>268</v>
      </c>
      <c r="C554" s="305"/>
      <c r="D554" s="305"/>
      <c r="E554" s="305"/>
      <c r="F554" s="293">
        <f t="shared" si="8"/>
        <v>0</v>
      </c>
    </row>
    <row r="555" spans="1:6">
      <c r="A555" s="303" t="s">
        <v>1176</v>
      </c>
      <c r="B555" s="304" t="s">
        <v>1177</v>
      </c>
      <c r="C555" s="305">
        <v>2</v>
      </c>
      <c r="D555" s="305">
        <v>0</v>
      </c>
      <c r="E555" s="305">
        <v>-2</v>
      </c>
      <c r="F555" s="293">
        <f t="shared" si="8"/>
        <v>0</v>
      </c>
    </row>
    <row r="556" hidden="1" spans="1:6">
      <c r="A556" s="303" t="s">
        <v>1178</v>
      </c>
      <c r="B556" s="304" t="s">
        <v>1179</v>
      </c>
      <c r="C556" s="305"/>
      <c r="D556" s="305"/>
      <c r="E556" s="305"/>
      <c r="F556" s="293">
        <f t="shared" si="8"/>
        <v>0</v>
      </c>
    </row>
    <row r="557" spans="1:6">
      <c r="A557" s="303" t="s">
        <v>1180</v>
      </c>
      <c r="B557" s="304" t="s">
        <v>1181</v>
      </c>
      <c r="C557" s="305">
        <v>12</v>
      </c>
      <c r="D557" s="305">
        <v>0</v>
      </c>
      <c r="E557" s="305">
        <v>-12</v>
      </c>
      <c r="F557" s="293">
        <f t="shared" si="8"/>
        <v>0</v>
      </c>
    </row>
    <row r="558" spans="1:6">
      <c r="A558" s="303" t="s">
        <v>1182</v>
      </c>
      <c r="B558" s="304" t="s">
        <v>1183</v>
      </c>
      <c r="C558" s="305">
        <v>999</v>
      </c>
      <c r="D558" s="305">
        <v>118</v>
      </c>
      <c r="E558" s="305">
        <v>-553</v>
      </c>
      <c r="F558" s="293">
        <f t="shared" si="8"/>
        <v>564</v>
      </c>
    </row>
    <row r="559" spans="1:6">
      <c r="A559" s="303" t="s">
        <v>1184</v>
      </c>
      <c r="B559" s="304" t="s">
        <v>1185</v>
      </c>
      <c r="C559" s="305">
        <f>SUM(C560)</f>
        <v>0</v>
      </c>
      <c r="D559" s="305">
        <f>SUM(D560)</f>
        <v>0</v>
      </c>
      <c r="E559" s="305">
        <f>SUM(E560)</f>
        <v>0</v>
      </c>
      <c r="F559" s="293">
        <f t="shared" si="8"/>
        <v>0</v>
      </c>
    </row>
    <row r="560" hidden="1" spans="1:6">
      <c r="A560" s="303" t="s">
        <v>1186</v>
      </c>
      <c r="B560" s="304" t="s">
        <v>1187</v>
      </c>
      <c r="C560" s="305"/>
      <c r="D560" s="305"/>
      <c r="E560" s="305"/>
      <c r="F560" s="293">
        <f t="shared" si="8"/>
        <v>0</v>
      </c>
    </row>
    <row r="561" spans="1:6">
      <c r="A561" s="303" t="s">
        <v>1188</v>
      </c>
      <c r="B561" s="304" t="s">
        <v>1189</v>
      </c>
      <c r="C561" s="305">
        <f>SUM(C562:C569)</f>
        <v>37286</v>
      </c>
      <c r="D561" s="305">
        <f>SUM(D562:D569)</f>
        <v>0</v>
      </c>
      <c r="E561" s="305">
        <f>SUM(E562:E569)</f>
        <v>-18149</v>
      </c>
      <c r="F561" s="293">
        <f t="shared" si="8"/>
        <v>19137</v>
      </c>
    </row>
    <row r="562" spans="1:6">
      <c r="A562" s="303" t="s">
        <v>1190</v>
      </c>
      <c r="B562" s="304" t="s">
        <v>1191</v>
      </c>
      <c r="C562" s="305">
        <v>2343</v>
      </c>
      <c r="D562" s="305">
        <v>0</v>
      </c>
      <c r="E562" s="305">
        <v>-17</v>
      </c>
      <c r="F562" s="293">
        <f t="shared" si="8"/>
        <v>2326</v>
      </c>
    </row>
    <row r="563" spans="1:6">
      <c r="A563" s="303" t="s">
        <v>1192</v>
      </c>
      <c r="B563" s="304" t="s">
        <v>1193</v>
      </c>
      <c r="C563" s="305">
        <v>3252</v>
      </c>
      <c r="D563" s="305">
        <v>0</v>
      </c>
      <c r="E563" s="305">
        <v>-3068</v>
      </c>
      <c r="F563" s="293">
        <f t="shared" si="8"/>
        <v>184</v>
      </c>
    </row>
    <row r="564" hidden="1" spans="1:6">
      <c r="A564" s="303" t="s">
        <v>1194</v>
      </c>
      <c r="B564" s="304" t="s">
        <v>1195</v>
      </c>
      <c r="C564" s="305"/>
      <c r="D564" s="305"/>
      <c r="E564" s="305"/>
      <c r="F564" s="293">
        <f t="shared" si="8"/>
        <v>0</v>
      </c>
    </row>
    <row r="565" spans="1:6">
      <c r="A565" s="303" t="s">
        <v>1196</v>
      </c>
      <c r="B565" s="304" t="s">
        <v>1197</v>
      </c>
      <c r="C565" s="305">
        <v>12627</v>
      </c>
      <c r="D565" s="305">
        <v>0</v>
      </c>
      <c r="E565" s="305">
        <v>0</v>
      </c>
      <c r="F565" s="293">
        <f t="shared" si="8"/>
        <v>12627</v>
      </c>
    </row>
    <row r="566" spans="1:6">
      <c r="A566" s="303" t="s">
        <v>1198</v>
      </c>
      <c r="B566" s="304" t="s">
        <v>1199</v>
      </c>
      <c r="C566" s="305">
        <v>6314</v>
      </c>
      <c r="D566" s="305">
        <v>0</v>
      </c>
      <c r="E566" s="305">
        <f>-6314</f>
        <v>-6314</v>
      </c>
      <c r="F566" s="293">
        <f t="shared" si="8"/>
        <v>0</v>
      </c>
    </row>
    <row r="567" spans="1:6">
      <c r="A567" s="303" t="s">
        <v>1200</v>
      </c>
      <c r="B567" s="304" t="s">
        <v>1201</v>
      </c>
      <c r="C567" s="305">
        <v>12750</v>
      </c>
      <c r="D567" s="305">
        <v>0</v>
      </c>
      <c r="E567" s="305">
        <v>-8750</v>
      </c>
      <c r="F567" s="293">
        <f t="shared" si="8"/>
        <v>4000</v>
      </c>
    </row>
    <row r="568" hidden="1" spans="1:6">
      <c r="A568" s="303" t="s">
        <v>1202</v>
      </c>
      <c r="B568" s="304" t="s">
        <v>1203</v>
      </c>
      <c r="C568" s="305"/>
      <c r="D568" s="305"/>
      <c r="E568" s="305"/>
      <c r="F568" s="293">
        <f t="shared" si="8"/>
        <v>0</v>
      </c>
    </row>
    <row r="569" hidden="1" spans="1:6">
      <c r="A569" s="303" t="s">
        <v>1204</v>
      </c>
      <c r="B569" s="304" t="s">
        <v>1205</v>
      </c>
      <c r="C569" s="305"/>
      <c r="D569" s="305"/>
      <c r="E569" s="305"/>
      <c r="F569" s="293">
        <f t="shared" si="8"/>
        <v>0</v>
      </c>
    </row>
    <row r="570" spans="1:6">
      <c r="A570" s="303" t="s">
        <v>1206</v>
      </c>
      <c r="B570" s="304" t="s">
        <v>1207</v>
      </c>
      <c r="C570" s="305">
        <f>SUM(C571:C573)</f>
        <v>0</v>
      </c>
      <c r="D570" s="305">
        <f>SUM(D571:D573)</f>
        <v>0</v>
      </c>
      <c r="E570" s="305">
        <f>SUM(E571:E573)</f>
        <v>0</v>
      </c>
      <c r="F570" s="293">
        <f t="shared" si="8"/>
        <v>0</v>
      </c>
    </row>
    <row r="571" hidden="1" spans="1:6">
      <c r="A571" s="303" t="s">
        <v>1208</v>
      </c>
      <c r="B571" s="304" t="s">
        <v>1209</v>
      </c>
      <c r="C571" s="305"/>
      <c r="D571" s="305"/>
      <c r="E571" s="305"/>
      <c r="F571" s="293">
        <f t="shared" si="8"/>
        <v>0</v>
      </c>
    </row>
    <row r="572" hidden="1" spans="1:6">
      <c r="A572" s="303" t="s">
        <v>1210</v>
      </c>
      <c r="B572" s="304" t="s">
        <v>1211</v>
      </c>
      <c r="C572" s="305"/>
      <c r="D572" s="305"/>
      <c r="E572" s="305"/>
      <c r="F572" s="293">
        <f t="shared" si="8"/>
        <v>0</v>
      </c>
    </row>
    <row r="573" hidden="1" spans="1:6">
      <c r="A573" s="303" t="s">
        <v>1212</v>
      </c>
      <c r="B573" s="304" t="s">
        <v>1213</v>
      </c>
      <c r="C573" s="305"/>
      <c r="D573" s="305"/>
      <c r="E573" s="305"/>
      <c r="F573" s="293">
        <f t="shared" si="8"/>
        <v>0</v>
      </c>
    </row>
    <row r="574" spans="1:6">
      <c r="A574" s="303" t="s">
        <v>1214</v>
      </c>
      <c r="B574" s="304" t="s">
        <v>1215</v>
      </c>
      <c r="C574" s="305">
        <f>SUM(C575:C583)</f>
        <v>110</v>
      </c>
      <c r="D574" s="305">
        <f>SUM(D575:D583)</f>
        <v>7</v>
      </c>
      <c r="E574" s="305">
        <f>SUM(E575:E583)</f>
        <v>-10</v>
      </c>
      <c r="F574" s="293">
        <f t="shared" si="8"/>
        <v>107</v>
      </c>
    </row>
    <row r="575" hidden="1" spans="1:6">
      <c r="A575" s="303" t="s">
        <v>1216</v>
      </c>
      <c r="B575" s="304" t="s">
        <v>1217</v>
      </c>
      <c r="C575" s="305"/>
      <c r="D575" s="305"/>
      <c r="E575" s="305"/>
      <c r="F575" s="293">
        <f t="shared" si="8"/>
        <v>0</v>
      </c>
    </row>
    <row r="576" hidden="1" spans="1:6">
      <c r="A576" s="303" t="s">
        <v>1218</v>
      </c>
      <c r="B576" s="304" t="s">
        <v>1219</v>
      </c>
      <c r="C576" s="305"/>
      <c r="D576" s="305"/>
      <c r="E576" s="305"/>
      <c r="F576" s="293">
        <f t="shared" si="8"/>
        <v>0</v>
      </c>
    </row>
    <row r="577" hidden="1" spans="1:6">
      <c r="A577" s="303" t="s">
        <v>1220</v>
      </c>
      <c r="B577" s="304" t="s">
        <v>1221</v>
      </c>
      <c r="C577" s="305"/>
      <c r="D577" s="305"/>
      <c r="E577" s="305"/>
      <c r="F577" s="293">
        <f t="shared" si="8"/>
        <v>0</v>
      </c>
    </row>
    <row r="578" hidden="1" spans="1:6">
      <c r="A578" s="303" t="s">
        <v>1222</v>
      </c>
      <c r="B578" s="304" t="s">
        <v>1223</v>
      </c>
      <c r="C578" s="305"/>
      <c r="D578" s="305"/>
      <c r="E578" s="305"/>
      <c r="F578" s="293">
        <f t="shared" si="8"/>
        <v>0</v>
      </c>
    </row>
    <row r="579" hidden="1" spans="1:6">
      <c r="A579" s="303" t="s">
        <v>1224</v>
      </c>
      <c r="B579" s="304" t="s">
        <v>1225</v>
      </c>
      <c r="C579" s="305"/>
      <c r="D579" s="305"/>
      <c r="E579" s="305"/>
      <c r="F579" s="293">
        <f t="shared" si="8"/>
        <v>0</v>
      </c>
    </row>
    <row r="580" spans="1:6">
      <c r="A580" s="303" t="s">
        <v>1226</v>
      </c>
      <c r="B580" s="304" t="s">
        <v>1227</v>
      </c>
      <c r="C580" s="305">
        <v>10</v>
      </c>
      <c r="D580" s="305">
        <v>0</v>
      </c>
      <c r="E580" s="305">
        <v>0</v>
      </c>
      <c r="F580" s="293">
        <f t="shared" si="8"/>
        <v>10</v>
      </c>
    </row>
    <row r="581" hidden="1" spans="1:6">
      <c r="A581" s="303" t="s">
        <v>1228</v>
      </c>
      <c r="B581" s="304" t="s">
        <v>1229</v>
      </c>
      <c r="C581" s="305"/>
      <c r="D581" s="305"/>
      <c r="E581" s="305"/>
      <c r="F581" s="293">
        <f t="shared" si="8"/>
        <v>0</v>
      </c>
    </row>
    <row r="582" hidden="1" spans="1:6">
      <c r="A582" s="303" t="s">
        <v>1230</v>
      </c>
      <c r="B582" s="304" t="s">
        <v>1231</v>
      </c>
      <c r="C582" s="305"/>
      <c r="D582" s="305"/>
      <c r="E582" s="305"/>
      <c r="F582" s="293">
        <f t="shared" si="8"/>
        <v>0</v>
      </c>
    </row>
    <row r="583" spans="1:6">
      <c r="A583" s="303" t="s">
        <v>1232</v>
      </c>
      <c r="B583" s="304" t="s">
        <v>1233</v>
      </c>
      <c r="C583" s="305">
        <v>100</v>
      </c>
      <c r="D583" s="305">
        <v>7</v>
      </c>
      <c r="E583" s="305">
        <v>-10</v>
      </c>
      <c r="F583" s="293">
        <f t="shared" ref="F583:F646" si="9">SUM(C583+D583+E583)</f>
        <v>97</v>
      </c>
    </row>
    <row r="584" spans="1:6">
      <c r="A584" s="303" t="s">
        <v>1234</v>
      </c>
      <c r="B584" s="304" t="s">
        <v>1235</v>
      </c>
      <c r="C584" s="305">
        <f>SUM(C585:C592)</f>
        <v>4846</v>
      </c>
      <c r="D584" s="305">
        <f>SUM(D585:D592)</f>
        <v>0</v>
      </c>
      <c r="E584" s="305">
        <f>SUM(E585:E592)</f>
        <v>-1924</v>
      </c>
      <c r="F584" s="293">
        <f t="shared" si="9"/>
        <v>2922</v>
      </c>
    </row>
    <row r="585" spans="1:6">
      <c r="A585" s="303" t="s">
        <v>1236</v>
      </c>
      <c r="B585" s="304" t="s">
        <v>1237</v>
      </c>
      <c r="C585" s="305">
        <v>1201</v>
      </c>
      <c r="D585" s="305">
        <v>0</v>
      </c>
      <c r="E585" s="305">
        <v>-755</v>
      </c>
      <c r="F585" s="293">
        <f t="shared" si="9"/>
        <v>446</v>
      </c>
    </row>
    <row r="586" spans="1:6">
      <c r="A586" s="303" t="s">
        <v>1238</v>
      </c>
      <c r="B586" s="304" t="s">
        <v>1239</v>
      </c>
      <c r="C586" s="305">
        <v>10</v>
      </c>
      <c r="D586" s="305">
        <v>0</v>
      </c>
      <c r="E586" s="305">
        <v>-10</v>
      </c>
      <c r="F586" s="293">
        <f t="shared" si="9"/>
        <v>0</v>
      </c>
    </row>
    <row r="587" spans="1:6">
      <c r="A587" s="303" t="s">
        <v>1240</v>
      </c>
      <c r="B587" s="304" t="s">
        <v>1241</v>
      </c>
      <c r="C587" s="305">
        <v>300</v>
      </c>
      <c r="D587" s="305">
        <v>0</v>
      </c>
      <c r="E587" s="305">
        <v>0</v>
      </c>
      <c r="F587" s="293">
        <f t="shared" si="9"/>
        <v>300</v>
      </c>
    </row>
    <row r="588" spans="1:6">
      <c r="A588" s="303" t="s">
        <v>1242</v>
      </c>
      <c r="B588" s="304" t="s">
        <v>1243</v>
      </c>
      <c r="C588" s="305">
        <v>1006</v>
      </c>
      <c r="D588" s="305">
        <v>0</v>
      </c>
      <c r="E588" s="305">
        <v>-1000</v>
      </c>
      <c r="F588" s="293">
        <f t="shared" si="9"/>
        <v>6</v>
      </c>
    </row>
    <row r="589" spans="1:6">
      <c r="A589" s="303" t="s">
        <v>1244</v>
      </c>
      <c r="B589" s="304" t="s">
        <v>1245</v>
      </c>
      <c r="C589" s="305">
        <v>220</v>
      </c>
      <c r="D589" s="305">
        <v>0</v>
      </c>
      <c r="E589" s="305">
        <v>0</v>
      </c>
      <c r="F589" s="293">
        <f t="shared" si="9"/>
        <v>220</v>
      </c>
    </row>
    <row r="590" hidden="1" spans="1:6">
      <c r="A590" s="303" t="s">
        <v>1246</v>
      </c>
      <c r="B590" s="304" t="s">
        <v>1247</v>
      </c>
      <c r="C590" s="305"/>
      <c r="D590" s="305"/>
      <c r="E590" s="305"/>
      <c r="F590" s="293">
        <f t="shared" si="9"/>
        <v>0</v>
      </c>
    </row>
    <row r="591" spans="1:6">
      <c r="A591" s="303" t="s">
        <v>1248</v>
      </c>
      <c r="B591" s="304" t="s">
        <v>1249</v>
      </c>
      <c r="C591" s="305">
        <v>10</v>
      </c>
      <c r="D591" s="305">
        <v>0</v>
      </c>
      <c r="E591" s="305">
        <v>-10</v>
      </c>
      <c r="F591" s="293">
        <f t="shared" si="9"/>
        <v>0</v>
      </c>
    </row>
    <row r="592" spans="1:6">
      <c r="A592" s="303" t="s">
        <v>1250</v>
      </c>
      <c r="B592" s="304" t="s">
        <v>1251</v>
      </c>
      <c r="C592" s="305">
        <v>2099</v>
      </c>
      <c r="D592" s="305">
        <v>0</v>
      </c>
      <c r="E592" s="305">
        <v>-149</v>
      </c>
      <c r="F592" s="293">
        <f t="shared" si="9"/>
        <v>1950</v>
      </c>
    </row>
    <row r="593" spans="1:6">
      <c r="A593" s="303" t="s">
        <v>1252</v>
      </c>
      <c r="B593" s="304" t="s">
        <v>1253</v>
      </c>
      <c r="C593" s="305">
        <f>SUM(C594:C599)</f>
        <v>1054</v>
      </c>
      <c r="D593" s="305">
        <f>SUM(D594:D599)</f>
        <v>48</v>
      </c>
      <c r="E593" s="305">
        <f>SUM(E594:E599)</f>
        <v>-306</v>
      </c>
      <c r="F593" s="293">
        <f t="shared" si="9"/>
        <v>796</v>
      </c>
    </row>
    <row r="594" spans="1:6">
      <c r="A594" s="303" t="s">
        <v>1254</v>
      </c>
      <c r="B594" s="304" t="s">
        <v>1255</v>
      </c>
      <c r="C594" s="305">
        <v>969</v>
      </c>
      <c r="D594" s="305">
        <v>0</v>
      </c>
      <c r="E594" s="305">
        <v>-249</v>
      </c>
      <c r="F594" s="293">
        <f t="shared" si="9"/>
        <v>720</v>
      </c>
    </row>
    <row r="595" spans="1:6">
      <c r="A595" s="303" t="s">
        <v>1256</v>
      </c>
      <c r="B595" s="304" t="s">
        <v>1257</v>
      </c>
      <c r="C595" s="305">
        <v>0</v>
      </c>
      <c r="D595" s="305">
        <v>48</v>
      </c>
      <c r="E595" s="305">
        <v>0</v>
      </c>
      <c r="F595" s="293">
        <f t="shared" si="9"/>
        <v>48</v>
      </c>
    </row>
    <row r="596" spans="1:6">
      <c r="A596" s="303" t="s">
        <v>1258</v>
      </c>
      <c r="B596" s="304" t="s">
        <v>1259</v>
      </c>
      <c r="C596" s="305">
        <v>10</v>
      </c>
      <c r="D596" s="305">
        <v>0</v>
      </c>
      <c r="E596" s="305">
        <v>-10</v>
      </c>
      <c r="F596" s="293">
        <f t="shared" si="9"/>
        <v>0</v>
      </c>
    </row>
    <row r="597" spans="1:6">
      <c r="A597" s="303" t="s">
        <v>1260</v>
      </c>
      <c r="B597" s="304" t="s">
        <v>1261</v>
      </c>
      <c r="C597" s="305">
        <v>30</v>
      </c>
      <c r="D597" s="305">
        <v>0</v>
      </c>
      <c r="E597" s="305">
        <v>-2</v>
      </c>
      <c r="F597" s="293">
        <f t="shared" si="9"/>
        <v>28</v>
      </c>
    </row>
    <row r="598" spans="1:6">
      <c r="A598" s="303" t="s">
        <v>1262</v>
      </c>
      <c r="B598" s="304" t="s">
        <v>1263</v>
      </c>
      <c r="C598" s="305">
        <v>45</v>
      </c>
      <c r="D598" s="305">
        <v>0</v>
      </c>
      <c r="E598" s="305">
        <v>-45</v>
      </c>
      <c r="F598" s="293">
        <f t="shared" si="9"/>
        <v>0</v>
      </c>
    </row>
    <row r="599" hidden="1" spans="1:6">
      <c r="A599" s="303" t="s">
        <v>1264</v>
      </c>
      <c r="B599" s="304" t="s">
        <v>1265</v>
      </c>
      <c r="C599" s="305"/>
      <c r="D599" s="305"/>
      <c r="E599" s="305"/>
      <c r="F599" s="293">
        <f t="shared" si="9"/>
        <v>0</v>
      </c>
    </row>
    <row r="600" spans="1:6">
      <c r="A600" s="303" t="s">
        <v>1266</v>
      </c>
      <c r="B600" s="304" t="s">
        <v>1267</v>
      </c>
      <c r="C600" s="305">
        <f>SUM(C601:C607)</f>
        <v>1741</v>
      </c>
      <c r="D600" s="305">
        <f>SUM(D601:D607)</f>
        <v>93</v>
      </c>
      <c r="E600" s="305">
        <f>SUM(E601:E607)</f>
        <v>-292</v>
      </c>
      <c r="F600" s="293">
        <f t="shared" si="9"/>
        <v>1542</v>
      </c>
    </row>
    <row r="601" spans="1:6">
      <c r="A601" s="303" t="s">
        <v>1268</v>
      </c>
      <c r="B601" s="304" t="s">
        <v>1269</v>
      </c>
      <c r="C601" s="305">
        <v>61</v>
      </c>
      <c r="D601" s="305"/>
      <c r="E601" s="305"/>
      <c r="F601" s="293">
        <f t="shared" si="9"/>
        <v>61</v>
      </c>
    </row>
    <row r="602" spans="1:6">
      <c r="A602" s="303" t="s">
        <v>1270</v>
      </c>
      <c r="B602" s="304" t="s">
        <v>1271</v>
      </c>
      <c r="C602" s="305">
        <v>686</v>
      </c>
      <c r="D602" s="305">
        <v>0</v>
      </c>
      <c r="E602" s="305">
        <v>-29</v>
      </c>
      <c r="F602" s="293">
        <f t="shared" si="9"/>
        <v>657</v>
      </c>
    </row>
    <row r="603" hidden="1" spans="1:6">
      <c r="A603" s="303" t="s">
        <v>1272</v>
      </c>
      <c r="B603" s="304" t="s">
        <v>1273</v>
      </c>
      <c r="C603" s="305"/>
      <c r="D603" s="305"/>
      <c r="E603" s="305"/>
      <c r="F603" s="293">
        <f t="shared" si="9"/>
        <v>0</v>
      </c>
    </row>
    <row r="604" spans="1:6">
      <c r="A604" s="303" t="s">
        <v>1274</v>
      </c>
      <c r="B604" s="304" t="s">
        <v>1275</v>
      </c>
      <c r="C604" s="305">
        <v>210</v>
      </c>
      <c r="D604" s="305">
        <v>0</v>
      </c>
      <c r="E604" s="305">
        <v>-210</v>
      </c>
      <c r="F604" s="293">
        <f t="shared" si="9"/>
        <v>0</v>
      </c>
    </row>
    <row r="605" hidden="1" spans="1:6">
      <c r="A605" s="303" t="s">
        <v>1276</v>
      </c>
      <c r="B605" s="304" t="s">
        <v>1277</v>
      </c>
      <c r="C605" s="305"/>
      <c r="D605" s="305"/>
      <c r="E605" s="305"/>
      <c r="F605" s="293">
        <f t="shared" si="9"/>
        <v>0</v>
      </c>
    </row>
    <row r="606" spans="1:6">
      <c r="A606" s="303" t="s">
        <v>1278</v>
      </c>
      <c r="B606" s="304" t="s">
        <v>1279</v>
      </c>
      <c r="C606" s="305">
        <v>729</v>
      </c>
      <c r="D606" s="305">
        <v>93</v>
      </c>
      <c r="E606" s="305">
        <v>0</v>
      </c>
      <c r="F606" s="293">
        <f t="shared" si="9"/>
        <v>822</v>
      </c>
    </row>
    <row r="607" spans="1:6">
      <c r="A607" s="303" t="s">
        <v>1280</v>
      </c>
      <c r="B607" s="304" t="s">
        <v>1281</v>
      </c>
      <c r="C607" s="305">
        <v>55</v>
      </c>
      <c r="D607" s="305">
        <v>0</v>
      </c>
      <c r="E607" s="305">
        <v>-53</v>
      </c>
      <c r="F607" s="293">
        <f t="shared" si="9"/>
        <v>2</v>
      </c>
    </row>
    <row r="608" spans="1:6">
      <c r="A608" s="303" t="s">
        <v>1282</v>
      </c>
      <c r="B608" s="304" t="s">
        <v>1283</v>
      </c>
      <c r="C608" s="305">
        <f>SUM(C609:C616)</f>
        <v>4232</v>
      </c>
      <c r="D608" s="305">
        <f>SUM(D609:D616)</f>
        <v>69</v>
      </c>
      <c r="E608" s="305">
        <f>SUM(E609:E616)</f>
        <v>-329</v>
      </c>
      <c r="F608" s="293">
        <f t="shared" si="9"/>
        <v>3972</v>
      </c>
    </row>
    <row r="609" spans="1:6">
      <c r="A609" s="303" t="s">
        <v>1284</v>
      </c>
      <c r="B609" s="304" t="s">
        <v>264</v>
      </c>
      <c r="C609" s="305">
        <v>222</v>
      </c>
      <c r="D609" s="305">
        <v>0</v>
      </c>
      <c r="E609" s="305">
        <v>0</v>
      </c>
      <c r="F609" s="293">
        <f t="shared" si="9"/>
        <v>222</v>
      </c>
    </row>
    <row r="610" hidden="1" spans="1:6">
      <c r="A610" s="303" t="s">
        <v>1285</v>
      </c>
      <c r="B610" s="304" t="s">
        <v>266</v>
      </c>
      <c r="C610" s="305"/>
      <c r="D610" s="305"/>
      <c r="E610" s="305"/>
      <c r="F610" s="293">
        <f t="shared" si="9"/>
        <v>0</v>
      </c>
    </row>
    <row r="611" hidden="1" spans="1:6">
      <c r="A611" s="303" t="s">
        <v>1286</v>
      </c>
      <c r="B611" s="304" t="s">
        <v>268</v>
      </c>
      <c r="C611" s="305"/>
      <c r="D611" s="305"/>
      <c r="E611" s="305"/>
      <c r="F611" s="293">
        <f t="shared" si="9"/>
        <v>0</v>
      </c>
    </row>
    <row r="612" spans="1:6">
      <c r="A612" s="303" t="s">
        <v>1287</v>
      </c>
      <c r="B612" s="304" t="s">
        <v>1288</v>
      </c>
      <c r="C612" s="305">
        <v>35</v>
      </c>
      <c r="D612" s="305">
        <v>1</v>
      </c>
      <c r="E612" s="305">
        <v>-10</v>
      </c>
      <c r="F612" s="293">
        <f t="shared" si="9"/>
        <v>26</v>
      </c>
    </row>
    <row r="613" spans="1:6">
      <c r="A613" s="303" t="s">
        <v>1289</v>
      </c>
      <c r="B613" s="304" t="s">
        <v>1290</v>
      </c>
      <c r="C613" s="305">
        <v>8</v>
      </c>
      <c r="D613" s="305">
        <v>0</v>
      </c>
      <c r="E613" s="305">
        <v>-8</v>
      </c>
      <c r="F613" s="293">
        <f t="shared" si="9"/>
        <v>0</v>
      </c>
    </row>
    <row r="614" hidden="1" spans="1:6">
      <c r="A614" s="303" t="s">
        <v>1291</v>
      </c>
      <c r="B614" s="304" t="s">
        <v>1292</v>
      </c>
      <c r="C614" s="305"/>
      <c r="D614" s="305"/>
      <c r="E614" s="305"/>
      <c r="F614" s="293">
        <f t="shared" si="9"/>
        <v>0</v>
      </c>
    </row>
    <row r="615" spans="1:6">
      <c r="A615" s="303" t="s">
        <v>1293</v>
      </c>
      <c r="B615" s="304" t="s">
        <v>1294</v>
      </c>
      <c r="C615" s="305">
        <v>3632</v>
      </c>
      <c r="D615" s="305">
        <v>0</v>
      </c>
      <c r="E615" s="305">
        <v>-161</v>
      </c>
      <c r="F615" s="293">
        <f t="shared" si="9"/>
        <v>3471</v>
      </c>
    </row>
    <row r="616" spans="1:6">
      <c r="A616" s="303" t="s">
        <v>1295</v>
      </c>
      <c r="B616" s="304" t="s">
        <v>1296</v>
      </c>
      <c r="C616" s="305">
        <v>335</v>
      </c>
      <c r="D616" s="305">
        <v>68</v>
      </c>
      <c r="E616" s="305">
        <v>-150</v>
      </c>
      <c r="F616" s="293">
        <f t="shared" si="9"/>
        <v>253</v>
      </c>
    </row>
    <row r="617" spans="1:6">
      <c r="A617" s="303" t="s">
        <v>1297</v>
      </c>
      <c r="B617" s="304" t="s">
        <v>1298</v>
      </c>
      <c r="C617" s="305">
        <f>SUM(C618:C622)</f>
        <v>98</v>
      </c>
      <c r="D617" s="305">
        <f>SUM(D618:D622)</f>
        <v>0</v>
      </c>
      <c r="E617" s="305">
        <f>SUM(E618:E622)</f>
        <v>-1</v>
      </c>
      <c r="F617" s="293">
        <f t="shared" si="9"/>
        <v>97</v>
      </c>
    </row>
    <row r="618" spans="1:6">
      <c r="A618" s="303" t="s">
        <v>1299</v>
      </c>
      <c r="B618" s="304" t="s">
        <v>264</v>
      </c>
      <c r="C618" s="305">
        <v>97</v>
      </c>
      <c r="D618" s="305">
        <v>0</v>
      </c>
      <c r="E618" s="305">
        <v>0</v>
      </c>
      <c r="F618" s="293">
        <f t="shared" si="9"/>
        <v>97</v>
      </c>
    </row>
    <row r="619" hidden="1" spans="1:6">
      <c r="A619" s="303" t="s">
        <v>1300</v>
      </c>
      <c r="B619" s="304" t="s">
        <v>266</v>
      </c>
      <c r="C619" s="305"/>
      <c r="D619" s="305"/>
      <c r="E619" s="305"/>
      <c r="F619" s="293">
        <f t="shared" si="9"/>
        <v>0</v>
      </c>
    </row>
    <row r="620" hidden="1" spans="1:6">
      <c r="A620" s="303" t="s">
        <v>1301</v>
      </c>
      <c r="B620" s="304" t="s">
        <v>268</v>
      </c>
      <c r="C620" s="305"/>
      <c r="D620" s="305"/>
      <c r="E620" s="305"/>
      <c r="F620" s="293">
        <f t="shared" si="9"/>
        <v>0</v>
      </c>
    </row>
    <row r="621" hidden="1" spans="1:6">
      <c r="A621" s="303" t="s">
        <v>1302</v>
      </c>
      <c r="B621" s="304" t="s">
        <v>282</v>
      </c>
      <c r="C621" s="305"/>
      <c r="D621" s="305"/>
      <c r="E621" s="305"/>
      <c r="F621" s="293">
        <f t="shared" si="9"/>
        <v>0</v>
      </c>
    </row>
    <row r="622" spans="1:6">
      <c r="A622" s="303" t="s">
        <v>1303</v>
      </c>
      <c r="B622" s="304" t="s">
        <v>1304</v>
      </c>
      <c r="C622" s="305">
        <v>1</v>
      </c>
      <c r="D622" s="305">
        <v>0</v>
      </c>
      <c r="E622" s="305">
        <v>-1</v>
      </c>
      <c r="F622" s="293">
        <f t="shared" si="9"/>
        <v>0</v>
      </c>
    </row>
    <row r="623" spans="1:6">
      <c r="A623" s="303" t="s">
        <v>1305</v>
      </c>
      <c r="B623" s="304" t="s">
        <v>1306</v>
      </c>
      <c r="C623" s="305">
        <f>SUM(C624:C625)</f>
        <v>3068</v>
      </c>
      <c r="D623" s="305">
        <f>SUM(D624:D625)</f>
        <v>0</v>
      </c>
      <c r="E623" s="305">
        <f>SUM(E624:E625)</f>
        <v>0</v>
      </c>
      <c r="F623" s="293">
        <f t="shared" si="9"/>
        <v>3068</v>
      </c>
    </row>
    <row r="624" spans="1:6">
      <c r="A624" s="303" t="s">
        <v>1307</v>
      </c>
      <c r="B624" s="304" t="s">
        <v>1308</v>
      </c>
      <c r="C624" s="305">
        <v>1599</v>
      </c>
      <c r="D624" s="305">
        <v>0</v>
      </c>
      <c r="E624" s="305">
        <v>0</v>
      </c>
      <c r="F624" s="293">
        <f t="shared" si="9"/>
        <v>1599</v>
      </c>
    </row>
    <row r="625" spans="1:6">
      <c r="A625" s="303" t="s">
        <v>1309</v>
      </c>
      <c r="B625" s="304" t="s">
        <v>1310</v>
      </c>
      <c r="C625" s="305">
        <v>1469</v>
      </c>
      <c r="D625" s="305">
        <v>0</v>
      </c>
      <c r="E625" s="305">
        <v>0</v>
      </c>
      <c r="F625" s="293">
        <f t="shared" si="9"/>
        <v>1469</v>
      </c>
    </row>
    <row r="626" spans="1:6">
      <c r="A626" s="303" t="s">
        <v>1311</v>
      </c>
      <c r="B626" s="304" t="s">
        <v>1312</v>
      </c>
      <c r="C626" s="305">
        <f>SUM(C627:C628)</f>
        <v>12</v>
      </c>
      <c r="D626" s="305">
        <f>SUM(D627:D628)</f>
        <v>0</v>
      </c>
      <c r="E626" s="305">
        <f>SUM(E627:E628)</f>
        <v>-12</v>
      </c>
      <c r="F626" s="293">
        <f t="shared" si="9"/>
        <v>0</v>
      </c>
    </row>
    <row r="627" spans="1:6">
      <c r="A627" s="303" t="s">
        <v>1313</v>
      </c>
      <c r="B627" s="304" t="s">
        <v>1314</v>
      </c>
      <c r="C627" s="305">
        <v>10</v>
      </c>
      <c r="D627" s="305">
        <v>0</v>
      </c>
      <c r="E627" s="305">
        <v>-10</v>
      </c>
      <c r="F627" s="293">
        <f t="shared" si="9"/>
        <v>0</v>
      </c>
    </row>
    <row r="628" spans="1:6">
      <c r="A628" s="303" t="s">
        <v>1315</v>
      </c>
      <c r="B628" s="304" t="s">
        <v>1316</v>
      </c>
      <c r="C628" s="305">
        <v>2</v>
      </c>
      <c r="D628" s="305">
        <v>0</v>
      </c>
      <c r="E628" s="305">
        <v>-2</v>
      </c>
      <c r="F628" s="293">
        <f t="shared" si="9"/>
        <v>0</v>
      </c>
    </row>
    <row r="629" spans="1:6">
      <c r="A629" s="303" t="s">
        <v>1317</v>
      </c>
      <c r="B629" s="304" t="s">
        <v>1318</v>
      </c>
      <c r="C629" s="305">
        <f>SUM(C630:C631)</f>
        <v>1216</v>
      </c>
      <c r="D629" s="305">
        <f>SUM(D630:D631)</f>
        <v>0</v>
      </c>
      <c r="E629" s="305">
        <f>SUM(E630:E631)</f>
        <v>0</v>
      </c>
      <c r="F629" s="293">
        <f t="shared" si="9"/>
        <v>1216</v>
      </c>
    </row>
    <row r="630" spans="1:6">
      <c r="A630" s="303" t="s">
        <v>1319</v>
      </c>
      <c r="B630" s="304" t="s">
        <v>1320</v>
      </c>
      <c r="C630" s="305">
        <v>358</v>
      </c>
      <c r="D630" s="305">
        <v>0</v>
      </c>
      <c r="E630" s="305">
        <v>0</v>
      </c>
      <c r="F630" s="293">
        <f t="shared" si="9"/>
        <v>358</v>
      </c>
    </row>
    <row r="631" spans="1:6">
      <c r="A631" s="303" t="s">
        <v>1321</v>
      </c>
      <c r="B631" s="304" t="s">
        <v>1322</v>
      </c>
      <c r="C631" s="305">
        <v>858</v>
      </c>
      <c r="D631" s="305">
        <v>0</v>
      </c>
      <c r="E631" s="305">
        <v>0</v>
      </c>
      <c r="F631" s="293">
        <f t="shared" si="9"/>
        <v>858</v>
      </c>
    </row>
    <row r="632" spans="1:6">
      <c r="A632" s="303" t="s">
        <v>1323</v>
      </c>
      <c r="B632" s="304" t="s">
        <v>1324</v>
      </c>
      <c r="C632" s="305">
        <f>SUM(C633:C634)</f>
        <v>0</v>
      </c>
      <c r="D632" s="305">
        <f>SUM(D633:D634)</f>
        <v>0</v>
      </c>
      <c r="E632" s="305">
        <f>SUM(E633:E634)</f>
        <v>0</v>
      </c>
      <c r="F632" s="293">
        <f t="shared" si="9"/>
        <v>0</v>
      </c>
    </row>
    <row r="633" hidden="1" spans="1:6">
      <c r="A633" s="303" t="s">
        <v>1325</v>
      </c>
      <c r="B633" s="304" t="s">
        <v>1326</v>
      </c>
      <c r="C633" s="305"/>
      <c r="D633" s="305"/>
      <c r="E633" s="305"/>
      <c r="F633" s="293">
        <f t="shared" si="9"/>
        <v>0</v>
      </c>
    </row>
    <row r="634" hidden="1" spans="1:6">
      <c r="A634" s="303" t="s">
        <v>1327</v>
      </c>
      <c r="B634" s="304" t="s">
        <v>1328</v>
      </c>
      <c r="C634" s="305"/>
      <c r="D634" s="305"/>
      <c r="E634" s="305"/>
      <c r="F634" s="293">
        <f t="shared" si="9"/>
        <v>0</v>
      </c>
    </row>
    <row r="635" spans="1:6">
      <c r="A635" s="303" t="s">
        <v>1329</v>
      </c>
      <c r="B635" s="304" t="s">
        <v>1330</v>
      </c>
      <c r="C635" s="305">
        <f>SUM(C636:C637)</f>
        <v>0</v>
      </c>
      <c r="D635" s="305">
        <f>SUM(D636:D637)</f>
        <v>0</v>
      </c>
      <c r="E635" s="305">
        <f>SUM(E636:E637)</f>
        <v>0</v>
      </c>
      <c r="F635" s="293">
        <f t="shared" si="9"/>
        <v>0</v>
      </c>
    </row>
    <row r="636" hidden="1" spans="1:6">
      <c r="A636" s="303" t="s">
        <v>1331</v>
      </c>
      <c r="B636" s="304" t="s">
        <v>1332</v>
      </c>
      <c r="C636" s="305"/>
      <c r="D636" s="305"/>
      <c r="E636" s="305"/>
      <c r="F636" s="293">
        <f t="shared" si="9"/>
        <v>0</v>
      </c>
    </row>
    <row r="637" hidden="1" spans="1:6">
      <c r="A637" s="303" t="s">
        <v>1333</v>
      </c>
      <c r="B637" s="304" t="s">
        <v>1334</v>
      </c>
      <c r="C637" s="305"/>
      <c r="D637" s="305"/>
      <c r="E637" s="305"/>
      <c r="F637" s="293">
        <f t="shared" si="9"/>
        <v>0</v>
      </c>
    </row>
    <row r="638" spans="1:6">
      <c r="A638" s="303" t="s">
        <v>1335</v>
      </c>
      <c r="B638" s="304" t="s">
        <v>1336</v>
      </c>
      <c r="C638" s="305">
        <f>SUM(C639:C641)</f>
        <v>14580</v>
      </c>
      <c r="D638" s="305">
        <f>SUM(D639:D641)</f>
        <v>0</v>
      </c>
      <c r="E638" s="305">
        <f>SUM(E639:E641)</f>
        <v>-1990</v>
      </c>
      <c r="F638" s="293">
        <f t="shared" si="9"/>
        <v>12590</v>
      </c>
    </row>
    <row r="639" hidden="1" spans="1:6">
      <c r="A639" s="303" t="s">
        <v>1337</v>
      </c>
      <c r="B639" s="304" t="s">
        <v>1338</v>
      </c>
      <c r="C639" s="305"/>
      <c r="D639" s="305"/>
      <c r="E639" s="305"/>
      <c r="F639" s="293">
        <f t="shared" si="9"/>
        <v>0</v>
      </c>
    </row>
    <row r="640" spans="1:6">
      <c r="A640" s="303" t="s">
        <v>1339</v>
      </c>
      <c r="B640" s="304" t="s">
        <v>1340</v>
      </c>
      <c r="C640" s="305">
        <v>14580</v>
      </c>
      <c r="D640" s="305">
        <v>0</v>
      </c>
      <c r="E640" s="305">
        <v>-1990</v>
      </c>
      <c r="F640" s="293">
        <f t="shared" si="9"/>
        <v>12590</v>
      </c>
    </row>
    <row r="641" hidden="1" spans="1:6">
      <c r="A641" s="303" t="s">
        <v>1341</v>
      </c>
      <c r="B641" s="304" t="s">
        <v>1342</v>
      </c>
      <c r="C641" s="305"/>
      <c r="D641" s="305"/>
      <c r="E641" s="305"/>
      <c r="F641" s="293">
        <f t="shared" si="9"/>
        <v>0</v>
      </c>
    </row>
    <row r="642" spans="1:6">
      <c r="A642" s="303" t="s">
        <v>1343</v>
      </c>
      <c r="B642" s="304" t="s">
        <v>1344</v>
      </c>
      <c r="C642" s="305">
        <f>SUM(C643:C645)</f>
        <v>2</v>
      </c>
      <c r="D642" s="305">
        <f>SUM(D643:D645)</f>
        <v>0</v>
      </c>
      <c r="E642" s="305">
        <f>SUM(E643:E645)</f>
        <v>0</v>
      </c>
      <c r="F642" s="293">
        <f t="shared" si="9"/>
        <v>2</v>
      </c>
    </row>
    <row r="643" hidden="1" spans="1:6">
      <c r="A643" s="303" t="s">
        <v>1345</v>
      </c>
      <c r="B643" s="304" t="s">
        <v>1346</v>
      </c>
      <c r="C643" s="305"/>
      <c r="D643" s="305"/>
      <c r="E643" s="305"/>
      <c r="F643" s="293">
        <f t="shared" si="9"/>
        <v>0</v>
      </c>
    </row>
    <row r="644" hidden="1" spans="1:6">
      <c r="A644" s="303" t="s">
        <v>1347</v>
      </c>
      <c r="B644" s="304" t="s">
        <v>1348</v>
      </c>
      <c r="C644" s="305"/>
      <c r="D644" s="305"/>
      <c r="E644" s="305"/>
      <c r="F644" s="293">
        <f t="shared" si="9"/>
        <v>0</v>
      </c>
    </row>
    <row r="645" spans="1:6">
      <c r="A645" s="303" t="s">
        <v>1349</v>
      </c>
      <c r="B645" s="304" t="s">
        <v>1350</v>
      </c>
      <c r="C645" s="305">
        <v>2</v>
      </c>
      <c r="D645" s="305">
        <v>0</v>
      </c>
      <c r="E645" s="305">
        <v>0</v>
      </c>
      <c r="F645" s="293">
        <f t="shared" si="9"/>
        <v>2</v>
      </c>
    </row>
    <row r="646" spans="1:6">
      <c r="A646" s="303" t="s">
        <v>1351</v>
      </c>
      <c r="B646" s="304" t="s">
        <v>1352</v>
      </c>
      <c r="C646" s="305">
        <f>SUM(C647:C654)</f>
        <v>566</v>
      </c>
      <c r="D646" s="305">
        <f>SUM(D647:D654)</f>
        <v>1</v>
      </c>
      <c r="E646" s="305">
        <f>SUM(E647:E654)</f>
        <v>-162</v>
      </c>
      <c r="F646" s="293">
        <f t="shared" si="9"/>
        <v>405</v>
      </c>
    </row>
    <row r="647" spans="1:6">
      <c r="A647" s="303" t="s">
        <v>1353</v>
      </c>
      <c r="B647" s="304" t="s">
        <v>264</v>
      </c>
      <c r="C647" s="305">
        <v>329</v>
      </c>
      <c r="D647" s="305">
        <v>0</v>
      </c>
      <c r="E647" s="305">
        <v>0</v>
      </c>
      <c r="F647" s="293">
        <f t="shared" ref="F647:F710" si="10">SUM(C647+D647+E647)</f>
        <v>329</v>
      </c>
    </row>
    <row r="648" hidden="1" spans="1:6">
      <c r="A648" s="303" t="s">
        <v>1354</v>
      </c>
      <c r="B648" s="304" t="s">
        <v>266</v>
      </c>
      <c r="C648" s="305"/>
      <c r="D648" s="305"/>
      <c r="E648" s="305"/>
      <c r="F648" s="293">
        <f t="shared" si="10"/>
        <v>0</v>
      </c>
    </row>
    <row r="649" hidden="1" spans="1:6">
      <c r="A649" s="303" t="s">
        <v>1355</v>
      </c>
      <c r="B649" s="304" t="s">
        <v>268</v>
      </c>
      <c r="C649" s="305"/>
      <c r="D649" s="305"/>
      <c r="E649" s="305"/>
      <c r="F649" s="293">
        <f t="shared" si="10"/>
        <v>0</v>
      </c>
    </row>
    <row r="650" spans="1:6">
      <c r="A650" s="303" t="s">
        <v>1356</v>
      </c>
      <c r="B650" s="304" t="s">
        <v>1357</v>
      </c>
      <c r="C650" s="305">
        <v>10</v>
      </c>
      <c r="D650" s="305">
        <v>1</v>
      </c>
      <c r="E650" s="305">
        <v>-10</v>
      </c>
      <c r="F650" s="293">
        <f t="shared" si="10"/>
        <v>1</v>
      </c>
    </row>
    <row r="651" hidden="1" spans="1:6">
      <c r="A651" s="303" t="s">
        <v>1358</v>
      </c>
      <c r="B651" s="304" t="s">
        <v>1359</v>
      </c>
      <c r="C651" s="305"/>
      <c r="D651" s="305"/>
      <c r="E651" s="305"/>
      <c r="F651" s="293">
        <f t="shared" si="10"/>
        <v>0</v>
      </c>
    </row>
    <row r="652" hidden="1" spans="1:6">
      <c r="A652" s="303" t="s">
        <v>1360</v>
      </c>
      <c r="B652" s="304" t="s">
        <v>362</v>
      </c>
      <c r="C652" s="305"/>
      <c r="D652" s="305"/>
      <c r="E652" s="305"/>
      <c r="F652" s="293">
        <f t="shared" si="10"/>
        <v>0</v>
      </c>
    </row>
    <row r="653" hidden="1" spans="1:6">
      <c r="A653" s="303" t="s">
        <v>1361</v>
      </c>
      <c r="B653" s="304" t="s">
        <v>282</v>
      </c>
      <c r="C653" s="305"/>
      <c r="D653" s="305"/>
      <c r="E653" s="305"/>
      <c r="F653" s="293">
        <f t="shared" si="10"/>
        <v>0</v>
      </c>
    </row>
    <row r="654" spans="1:6">
      <c r="A654" s="303" t="s">
        <v>1362</v>
      </c>
      <c r="B654" s="304" t="s">
        <v>1363</v>
      </c>
      <c r="C654" s="305">
        <v>227</v>
      </c>
      <c r="D654" s="305">
        <v>0</v>
      </c>
      <c r="E654" s="305">
        <v>-152</v>
      </c>
      <c r="F654" s="293">
        <f t="shared" si="10"/>
        <v>75</v>
      </c>
    </row>
    <row r="655" spans="1:6">
      <c r="A655" s="303" t="s">
        <v>1364</v>
      </c>
      <c r="B655" s="304" t="s">
        <v>1365</v>
      </c>
      <c r="C655" s="305">
        <f>SUM(C656:C657)</f>
        <v>0</v>
      </c>
      <c r="D655" s="305">
        <f>SUM(D656:D657)</f>
        <v>0</v>
      </c>
      <c r="E655" s="305">
        <f>SUM(E656:E657)</f>
        <v>0</v>
      </c>
      <c r="F655" s="293">
        <f t="shared" si="10"/>
        <v>0</v>
      </c>
    </row>
    <row r="656" hidden="1" spans="1:6">
      <c r="A656" s="303" t="s">
        <v>1366</v>
      </c>
      <c r="B656" s="304" t="s">
        <v>1367</v>
      </c>
      <c r="C656" s="305"/>
      <c r="D656" s="305"/>
      <c r="E656" s="305"/>
      <c r="F656" s="293">
        <f t="shared" si="10"/>
        <v>0</v>
      </c>
    </row>
    <row r="657" hidden="1" spans="1:6">
      <c r="A657" s="303" t="s">
        <v>1368</v>
      </c>
      <c r="B657" s="304" t="s">
        <v>1369</v>
      </c>
      <c r="C657" s="305"/>
      <c r="D657" s="305"/>
      <c r="E657" s="305"/>
      <c r="F657" s="293">
        <f t="shared" si="10"/>
        <v>0</v>
      </c>
    </row>
    <row r="658" spans="1:6">
      <c r="A658" s="303" t="s">
        <v>1370</v>
      </c>
      <c r="B658" s="304" t="s">
        <v>1371</v>
      </c>
      <c r="C658" s="305">
        <f>SUM(C659)</f>
        <v>10128</v>
      </c>
      <c r="D658" s="305">
        <f>SUM(D659)</f>
        <v>1764</v>
      </c>
      <c r="E658" s="305">
        <f>SUM(E659)</f>
        <v>-230</v>
      </c>
      <c r="F658" s="293">
        <f t="shared" si="10"/>
        <v>11662</v>
      </c>
    </row>
    <row r="659" spans="1:6">
      <c r="A659" s="303" t="s">
        <v>1372</v>
      </c>
      <c r="B659" s="304" t="s">
        <v>1373</v>
      </c>
      <c r="C659" s="305">
        <v>10128</v>
      </c>
      <c r="D659" s="305">
        <v>1764</v>
      </c>
      <c r="E659" s="305">
        <v>-230</v>
      </c>
      <c r="F659" s="293">
        <f t="shared" si="10"/>
        <v>11662</v>
      </c>
    </row>
    <row r="660" spans="1:6">
      <c r="A660" s="303" t="s">
        <v>1374</v>
      </c>
      <c r="B660" s="304" t="s">
        <v>1375</v>
      </c>
      <c r="C660" s="305">
        <f>SUM(C661,C666,C681,C685,C697,C701,C706,C710,C714,C717,C726,C739,C728,C734)</f>
        <v>49445</v>
      </c>
      <c r="D660" s="305">
        <f>SUM(D661,D666,D681,D685,D697,D701,D706,D710,D714,D717,D726,D739,D728,D734)</f>
        <v>2900</v>
      </c>
      <c r="E660" s="305">
        <f>SUM(E661,E666,E681,E685,E697,E701,E706,E710,E714,E717,E726,E739,E728,E734)</f>
        <v>-4110</v>
      </c>
      <c r="F660" s="293">
        <f t="shared" si="10"/>
        <v>48235</v>
      </c>
    </row>
    <row r="661" spans="1:6">
      <c r="A661" s="303" t="s">
        <v>1376</v>
      </c>
      <c r="B661" s="304" t="s">
        <v>1377</v>
      </c>
      <c r="C661" s="305">
        <f>SUM(C662:C665)</f>
        <v>443</v>
      </c>
      <c r="D661" s="305">
        <f>SUM(D662:D665)</f>
        <v>0</v>
      </c>
      <c r="E661" s="305">
        <f>SUM(E662:E665)</f>
        <v>0</v>
      </c>
      <c r="F661" s="293">
        <f t="shared" si="10"/>
        <v>443</v>
      </c>
    </row>
    <row r="662" spans="1:6">
      <c r="A662" s="303" t="s">
        <v>1378</v>
      </c>
      <c r="B662" s="304" t="s">
        <v>264</v>
      </c>
      <c r="C662" s="305">
        <v>443</v>
      </c>
      <c r="D662" s="305">
        <v>0</v>
      </c>
      <c r="E662" s="305">
        <v>0</v>
      </c>
      <c r="F662" s="293">
        <f t="shared" si="10"/>
        <v>443</v>
      </c>
    </row>
    <row r="663" hidden="1" spans="1:6">
      <c r="A663" s="303" t="s">
        <v>1379</v>
      </c>
      <c r="B663" s="304" t="s">
        <v>266</v>
      </c>
      <c r="C663" s="305"/>
      <c r="D663" s="305"/>
      <c r="E663" s="305"/>
      <c r="F663" s="293">
        <f t="shared" si="10"/>
        <v>0</v>
      </c>
    </row>
    <row r="664" hidden="1" spans="1:6">
      <c r="A664" s="303" t="s">
        <v>1380</v>
      </c>
      <c r="B664" s="304" t="s">
        <v>268</v>
      </c>
      <c r="C664" s="305"/>
      <c r="D664" s="305"/>
      <c r="E664" s="305"/>
      <c r="F664" s="293">
        <f t="shared" si="10"/>
        <v>0</v>
      </c>
    </row>
    <row r="665" hidden="1" spans="1:6">
      <c r="A665" s="303" t="s">
        <v>1381</v>
      </c>
      <c r="B665" s="304" t="s">
        <v>1382</v>
      </c>
      <c r="C665" s="305"/>
      <c r="D665" s="305"/>
      <c r="E665" s="305"/>
      <c r="F665" s="293">
        <f t="shared" si="10"/>
        <v>0</v>
      </c>
    </row>
    <row r="666" spans="1:6">
      <c r="A666" s="303" t="s">
        <v>1383</v>
      </c>
      <c r="B666" s="304" t="s">
        <v>1384</v>
      </c>
      <c r="C666" s="305">
        <f>SUM(C667:C680)</f>
        <v>152</v>
      </c>
      <c r="D666" s="305">
        <f>SUM(D667:D680)</f>
        <v>56</v>
      </c>
      <c r="E666" s="305">
        <f>SUM(E667:E680)</f>
        <v>-72</v>
      </c>
      <c r="F666" s="293">
        <f t="shared" si="10"/>
        <v>136</v>
      </c>
    </row>
    <row r="667" spans="1:6">
      <c r="A667" s="303" t="s">
        <v>1385</v>
      </c>
      <c r="B667" s="304" t="s">
        <v>1386</v>
      </c>
      <c r="C667" s="305">
        <v>152</v>
      </c>
      <c r="D667" s="305">
        <v>0</v>
      </c>
      <c r="E667" s="305">
        <v>-72</v>
      </c>
      <c r="F667" s="293">
        <f t="shared" si="10"/>
        <v>80</v>
      </c>
    </row>
    <row r="668" hidden="1" spans="1:6">
      <c r="A668" s="303" t="s">
        <v>1387</v>
      </c>
      <c r="B668" s="304" t="s">
        <v>1388</v>
      </c>
      <c r="C668" s="305"/>
      <c r="D668" s="305"/>
      <c r="E668" s="305"/>
      <c r="F668" s="293">
        <f t="shared" si="10"/>
        <v>0</v>
      </c>
    </row>
    <row r="669" hidden="1" spans="1:6">
      <c r="A669" s="303" t="s">
        <v>1389</v>
      </c>
      <c r="B669" s="304" t="s">
        <v>1390</v>
      </c>
      <c r="C669" s="305"/>
      <c r="D669" s="305"/>
      <c r="E669" s="305"/>
      <c r="F669" s="293">
        <f t="shared" si="10"/>
        <v>0</v>
      </c>
    </row>
    <row r="670" hidden="1" spans="1:6">
      <c r="A670" s="303" t="s">
        <v>1391</v>
      </c>
      <c r="B670" s="304" t="s">
        <v>1392</v>
      </c>
      <c r="C670" s="305"/>
      <c r="D670" s="305"/>
      <c r="E670" s="305"/>
      <c r="F670" s="293">
        <f t="shared" si="10"/>
        <v>0</v>
      </c>
    </row>
    <row r="671" hidden="1" spans="1:6">
      <c r="A671" s="303" t="s">
        <v>1393</v>
      </c>
      <c r="B671" s="304" t="s">
        <v>1394</v>
      </c>
      <c r="C671" s="305"/>
      <c r="D671" s="305"/>
      <c r="E671" s="305"/>
      <c r="F671" s="293">
        <f t="shared" si="10"/>
        <v>0</v>
      </c>
    </row>
    <row r="672" hidden="1" spans="1:6">
      <c r="A672" s="303" t="s">
        <v>1395</v>
      </c>
      <c r="B672" s="304" t="s">
        <v>1396</v>
      </c>
      <c r="C672" s="305"/>
      <c r="D672" s="305"/>
      <c r="E672" s="305"/>
      <c r="F672" s="293">
        <f t="shared" si="10"/>
        <v>0</v>
      </c>
    </row>
    <row r="673" hidden="1" spans="1:6">
      <c r="A673" s="303" t="s">
        <v>1397</v>
      </c>
      <c r="B673" s="304" t="s">
        <v>1398</v>
      </c>
      <c r="C673" s="305"/>
      <c r="D673" s="305"/>
      <c r="E673" s="305"/>
      <c r="F673" s="293">
        <f t="shared" si="10"/>
        <v>0</v>
      </c>
    </row>
    <row r="674" hidden="1" spans="1:6">
      <c r="A674" s="303" t="s">
        <v>1399</v>
      </c>
      <c r="B674" s="304" t="s">
        <v>1400</v>
      </c>
      <c r="C674" s="305"/>
      <c r="D674" s="305"/>
      <c r="E674" s="305"/>
      <c r="F674" s="293">
        <f t="shared" si="10"/>
        <v>0</v>
      </c>
    </row>
    <row r="675" hidden="1" spans="1:6">
      <c r="A675" s="303" t="s">
        <v>1401</v>
      </c>
      <c r="B675" s="304" t="s">
        <v>1402</v>
      </c>
      <c r="C675" s="305"/>
      <c r="D675" s="305"/>
      <c r="E675" s="305"/>
      <c r="F675" s="293">
        <f t="shared" si="10"/>
        <v>0</v>
      </c>
    </row>
    <row r="676" hidden="1" spans="1:6">
      <c r="A676" s="303" t="s">
        <v>1403</v>
      </c>
      <c r="B676" s="304" t="s">
        <v>1404</v>
      </c>
      <c r="C676" s="305"/>
      <c r="D676" s="305"/>
      <c r="E676" s="305"/>
      <c r="F676" s="293">
        <f t="shared" si="10"/>
        <v>0</v>
      </c>
    </row>
    <row r="677" hidden="1" spans="1:6">
      <c r="A677" s="303" t="s">
        <v>1405</v>
      </c>
      <c r="B677" s="304" t="s">
        <v>1406</v>
      </c>
      <c r="C677" s="305"/>
      <c r="D677" s="305"/>
      <c r="E677" s="305"/>
      <c r="F677" s="293">
        <f t="shared" si="10"/>
        <v>0</v>
      </c>
    </row>
    <row r="678" hidden="1" spans="1:6">
      <c r="A678" s="303" t="s">
        <v>1407</v>
      </c>
      <c r="B678" s="304" t="s">
        <v>1408</v>
      </c>
      <c r="C678" s="305"/>
      <c r="D678" s="305"/>
      <c r="E678" s="305"/>
      <c r="F678" s="293">
        <f t="shared" si="10"/>
        <v>0</v>
      </c>
    </row>
    <row r="679" hidden="1" spans="1:6">
      <c r="A679" s="303" t="s">
        <v>1409</v>
      </c>
      <c r="B679" s="304" t="s">
        <v>1410</v>
      </c>
      <c r="C679" s="305"/>
      <c r="D679" s="305"/>
      <c r="E679" s="305"/>
      <c r="F679" s="293">
        <f t="shared" si="10"/>
        <v>0</v>
      </c>
    </row>
    <row r="680" spans="1:6">
      <c r="A680" s="303" t="s">
        <v>1411</v>
      </c>
      <c r="B680" s="304" t="s">
        <v>1412</v>
      </c>
      <c r="C680" s="305">
        <v>0</v>
      </c>
      <c r="D680" s="305">
        <v>56</v>
      </c>
      <c r="E680" s="305">
        <v>0</v>
      </c>
      <c r="F680" s="293">
        <f t="shared" si="10"/>
        <v>56</v>
      </c>
    </row>
    <row r="681" spans="1:6">
      <c r="A681" s="303" t="s">
        <v>1413</v>
      </c>
      <c r="B681" s="304" t="s">
        <v>1414</v>
      </c>
      <c r="C681" s="305">
        <f>SUM(C682:C684)</f>
        <v>5491</v>
      </c>
      <c r="D681" s="305">
        <f>SUM(D682:D684)</f>
        <v>337</v>
      </c>
      <c r="E681" s="305">
        <f>SUM(E682:E684)</f>
        <v>-232</v>
      </c>
      <c r="F681" s="293">
        <f t="shared" si="10"/>
        <v>5596</v>
      </c>
    </row>
    <row r="682" spans="1:6">
      <c r="A682" s="303" t="s">
        <v>1415</v>
      </c>
      <c r="B682" s="304" t="s">
        <v>1416</v>
      </c>
      <c r="C682" s="305">
        <v>3364</v>
      </c>
      <c r="D682" s="305">
        <v>0</v>
      </c>
      <c r="E682" s="305">
        <v>0</v>
      </c>
      <c r="F682" s="293">
        <f t="shared" si="10"/>
        <v>3364</v>
      </c>
    </row>
    <row r="683" spans="1:6">
      <c r="A683" s="303" t="s">
        <v>1417</v>
      </c>
      <c r="B683" s="304" t="s">
        <v>1418</v>
      </c>
      <c r="C683" s="305">
        <v>975</v>
      </c>
      <c r="D683" s="305">
        <v>0</v>
      </c>
      <c r="E683" s="305">
        <v>0</v>
      </c>
      <c r="F683" s="293">
        <f t="shared" si="10"/>
        <v>975</v>
      </c>
    </row>
    <row r="684" spans="1:6">
      <c r="A684" s="303" t="s">
        <v>1419</v>
      </c>
      <c r="B684" s="304" t="s">
        <v>1420</v>
      </c>
      <c r="C684" s="305">
        <v>1152</v>
      </c>
      <c r="D684" s="305">
        <v>337</v>
      </c>
      <c r="E684" s="305">
        <v>-232</v>
      </c>
      <c r="F684" s="293">
        <f t="shared" si="10"/>
        <v>1257</v>
      </c>
    </row>
    <row r="685" spans="1:6">
      <c r="A685" s="303" t="s">
        <v>1421</v>
      </c>
      <c r="B685" s="304" t="s">
        <v>1422</v>
      </c>
      <c r="C685" s="305">
        <f>SUM(C686:C696)</f>
        <v>9419</v>
      </c>
      <c r="D685" s="305">
        <f>SUM(D686:D696)</f>
        <v>958</v>
      </c>
      <c r="E685" s="305">
        <f>SUM(E686:E696)</f>
        <v>-198</v>
      </c>
      <c r="F685" s="293">
        <f t="shared" si="10"/>
        <v>10179</v>
      </c>
    </row>
    <row r="686" spans="1:6">
      <c r="A686" s="303" t="s">
        <v>1423</v>
      </c>
      <c r="B686" s="304" t="s">
        <v>1424</v>
      </c>
      <c r="C686" s="305">
        <v>139</v>
      </c>
      <c r="D686" s="305">
        <v>0</v>
      </c>
      <c r="E686" s="305">
        <v>0</v>
      </c>
      <c r="F686" s="293">
        <f t="shared" si="10"/>
        <v>139</v>
      </c>
    </row>
    <row r="687" hidden="1" spans="1:6">
      <c r="A687" s="303" t="s">
        <v>1425</v>
      </c>
      <c r="B687" s="304" t="s">
        <v>1426</v>
      </c>
      <c r="C687" s="305"/>
      <c r="D687" s="305"/>
      <c r="E687" s="305"/>
      <c r="F687" s="293">
        <f t="shared" si="10"/>
        <v>0</v>
      </c>
    </row>
    <row r="688" spans="1:6">
      <c r="A688" s="303" t="s">
        <v>1427</v>
      </c>
      <c r="B688" s="304" t="s">
        <v>1428</v>
      </c>
      <c r="C688" s="305">
        <v>511</v>
      </c>
      <c r="D688" s="305">
        <v>472</v>
      </c>
      <c r="E688" s="305">
        <v>-95</v>
      </c>
      <c r="F688" s="293">
        <f t="shared" si="10"/>
        <v>888</v>
      </c>
    </row>
    <row r="689" hidden="1" spans="1:6">
      <c r="A689" s="303" t="s">
        <v>1429</v>
      </c>
      <c r="B689" s="304" t="s">
        <v>1430</v>
      </c>
      <c r="C689" s="305"/>
      <c r="D689" s="305"/>
      <c r="E689" s="305"/>
      <c r="F689" s="293">
        <f t="shared" si="10"/>
        <v>0</v>
      </c>
    </row>
    <row r="690" hidden="1" spans="1:6">
      <c r="A690" s="303" t="s">
        <v>1431</v>
      </c>
      <c r="B690" s="304" t="s">
        <v>1432</v>
      </c>
      <c r="C690" s="305"/>
      <c r="D690" s="305"/>
      <c r="E690" s="305"/>
      <c r="F690" s="293">
        <f t="shared" si="10"/>
        <v>0</v>
      </c>
    </row>
    <row r="691" hidden="1" spans="1:6">
      <c r="A691" s="303" t="s">
        <v>1433</v>
      </c>
      <c r="B691" s="304" t="s">
        <v>1434</v>
      </c>
      <c r="C691" s="305"/>
      <c r="D691" s="305"/>
      <c r="E691" s="305"/>
      <c r="F691" s="293">
        <f t="shared" si="10"/>
        <v>0</v>
      </c>
    </row>
    <row r="692" hidden="1" spans="1:6">
      <c r="A692" s="303" t="s">
        <v>1435</v>
      </c>
      <c r="B692" s="304" t="s">
        <v>1436</v>
      </c>
      <c r="C692" s="305"/>
      <c r="D692" s="305"/>
      <c r="E692" s="305"/>
      <c r="F692" s="293">
        <f t="shared" si="10"/>
        <v>0</v>
      </c>
    </row>
    <row r="693" spans="1:6">
      <c r="A693" s="303" t="s">
        <v>1437</v>
      </c>
      <c r="B693" s="304" t="s">
        <v>1438</v>
      </c>
      <c r="C693" s="305">
        <v>6408</v>
      </c>
      <c r="D693" s="305">
        <v>68</v>
      </c>
      <c r="E693" s="305">
        <v>0</v>
      </c>
      <c r="F693" s="293">
        <f t="shared" si="10"/>
        <v>6476</v>
      </c>
    </row>
    <row r="694" spans="1:6">
      <c r="A694" s="303" t="s">
        <v>1439</v>
      </c>
      <c r="B694" s="304" t="s">
        <v>1440</v>
      </c>
      <c r="C694" s="305">
        <v>1932</v>
      </c>
      <c r="D694" s="305">
        <v>0</v>
      </c>
      <c r="E694" s="305">
        <v>-30</v>
      </c>
      <c r="F694" s="293">
        <f t="shared" si="10"/>
        <v>1902</v>
      </c>
    </row>
    <row r="695" spans="1:6">
      <c r="A695" s="303" t="s">
        <v>1441</v>
      </c>
      <c r="B695" s="304" t="s">
        <v>1442</v>
      </c>
      <c r="C695" s="305">
        <v>43</v>
      </c>
      <c r="D695" s="305">
        <v>418</v>
      </c>
      <c r="E695" s="305">
        <v>0</v>
      </c>
      <c r="F695" s="293">
        <f t="shared" si="10"/>
        <v>461</v>
      </c>
    </row>
    <row r="696" spans="1:6">
      <c r="A696" s="303" t="s">
        <v>1443</v>
      </c>
      <c r="B696" s="304" t="s">
        <v>1444</v>
      </c>
      <c r="C696" s="305">
        <v>386</v>
      </c>
      <c r="D696" s="305">
        <v>0</v>
      </c>
      <c r="E696" s="305">
        <v>-73</v>
      </c>
      <c r="F696" s="293">
        <f t="shared" si="10"/>
        <v>313</v>
      </c>
    </row>
    <row r="697" spans="1:6">
      <c r="A697" s="303" t="s">
        <v>1445</v>
      </c>
      <c r="B697" s="304" t="s">
        <v>1446</v>
      </c>
      <c r="C697" s="305">
        <f>SUM(C698:C700)</f>
        <v>1582</v>
      </c>
      <c r="D697" s="305">
        <f>SUM(D698:D700)</f>
        <v>771</v>
      </c>
      <c r="E697" s="305">
        <f>SUM(E698:E700)</f>
        <v>-109</v>
      </c>
      <c r="F697" s="293">
        <f t="shared" si="10"/>
        <v>2244</v>
      </c>
    </row>
    <row r="698" hidden="1" spans="1:6">
      <c r="A698" s="303" t="s">
        <v>1447</v>
      </c>
      <c r="B698" s="304" t="s">
        <v>1448</v>
      </c>
      <c r="C698" s="305"/>
      <c r="D698" s="305"/>
      <c r="E698" s="305"/>
      <c r="F698" s="293">
        <f t="shared" si="10"/>
        <v>0</v>
      </c>
    </row>
    <row r="699" hidden="1" spans="1:6">
      <c r="A699" s="303" t="s">
        <v>1449</v>
      </c>
      <c r="B699" s="304" t="s">
        <v>1450</v>
      </c>
      <c r="C699" s="305"/>
      <c r="D699" s="305"/>
      <c r="E699" s="305"/>
      <c r="F699" s="293">
        <f t="shared" si="10"/>
        <v>0</v>
      </c>
    </row>
    <row r="700" spans="1:6">
      <c r="A700" s="303" t="s">
        <v>1451</v>
      </c>
      <c r="B700" s="304" t="s">
        <v>1452</v>
      </c>
      <c r="C700" s="305">
        <v>1582</v>
      </c>
      <c r="D700" s="305">
        <v>771</v>
      </c>
      <c r="E700" s="305">
        <v>-109</v>
      </c>
      <c r="F700" s="293">
        <f t="shared" si="10"/>
        <v>2244</v>
      </c>
    </row>
    <row r="701" spans="1:6">
      <c r="A701" s="303" t="s">
        <v>1453</v>
      </c>
      <c r="B701" s="304" t="s">
        <v>1454</v>
      </c>
      <c r="C701" s="305">
        <f>SUM(C702:C705)</f>
        <v>4268</v>
      </c>
      <c r="D701" s="305">
        <f>SUM(D702:D705)</f>
        <v>0</v>
      </c>
      <c r="E701" s="305">
        <f>SUM(E702:E705)</f>
        <v>-120</v>
      </c>
      <c r="F701" s="293">
        <f t="shared" si="10"/>
        <v>4148</v>
      </c>
    </row>
    <row r="702" spans="1:6">
      <c r="A702" s="303" t="s">
        <v>1455</v>
      </c>
      <c r="B702" s="304" t="s">
        <v>1456</v>
      </c>
      <c r="C702" s="305">
        <v>1618</v>
      </c>
      <c r="D702" s="305">
        <v>0</v>
      </c>
      <c r="E702" s="305">
        <v>0</v>
      </c>
      <c r="F702" s="293">
        <f t="shared" si="10"/>
        <v>1618</v>
      </c>
    </row>
    <row r="703" spans="1:6">
      <c r="A703" s="303" t="s">
        <v>1457</v>
      </c>
      <c r="B703" s="304" t="s">
        <v>1458</v>
      </c>
      <c r="C703" s="305">
        <v>2530</v>
      </c>
      <c r="D703" s="305">
        <v>0</v>
      </c>
      <c r="E703" s="305">
        <v>0</v>
      </c>
      <c r="F703" s="293">
        <f t="shared" si="10"/>
        <v>2530</v>
      </c>
    </row>
    <row r="704" hidden="1" spans="1:6">
      <c r="A704" s="303" t="s">
        <v>1459</v>
      </c>
      <c r="B704" s="304" t="s">
        <v>1460</v>
      </c>
      <c r="C704" s="305"/>
      <c r="D704" s="305"/>
      <c r="E704" s="305"/>
      <c r="F704" s="293">
        <f t="shared" si="10"/>
        <v>0</v>
      </c>
    </row>
    <row r="705" spans="1:6">
      <c r="A705" s="303" t="s">
        <v>1461</v>
      </c>
      <c r="B705" s="304" t="s">
        <v>1462</v>
      </c>
      <c r="C705" s="305">
        <v>120</v>
      </c>
      <c r="D705" s="305">
        <v>0</v>
      </c>
      <c r="E705" s="305">
        <v>-120</v>
      </c>
      <c r="F705" s="293">
        <f t="shared" si="10"/>
        <v>0</v>
      </c>
    </row>
    <row r="706" spans="1:6">
      <c r="A706" s="303" t="s">
        <v>1463</v>
      </c>
      <c r="B706" s="304" t="s">
        <v>1464</v>
      </c>
      <c r="C706" s="305">
        <f>SUM(C707:C709)</f>
        <v>24562</v>
      </c>
      <c r="D706" s="305">
        <f>SUM(D707:D709)</f>
        <v>14</v>
      </c>
      <c r="E706" s="305">
        <f>SUM(E707:E709)</f>
        <v>-2718</v>
      </c>
      <c r="F706" s="293">
        <f t="shared" si="10"/>
        <v>21858</v>
      </c>
    </row>
    <row r="707" hidden="1" spans="1:6">
      <c r="A707" s="303" t="s">
        <v>1465</v>
      </c>
      <c r="B707" s="304" t="s">
        <v>1466</v>
      </c>
      <c r="C707" s="305"/>
      <c r="D707" s="305"/>
      <c r="E707" s="305"/>
      <c r="F707" s="293">
        <f t="shared" si="10"/>
        <v>0</v>
      </c>
    </row>
    <row r="708" spans="1:6">
      <c r="A708" s="303" t="s">
        <v>1467</v>
      </c>
      <c r="B708" s="304" t="s">
        <v>1468</v>
      </c>
      <c r="C708" s="305">
        <v>24562</v>
      </c>
      <c r="D708" s="305">
        <v>14</v>
      </c>
      <c r="E708" s="305">
        <v>-2718</v>
      </c>
      <c r="F708" s="293">
        <f t="shared" si="10"/>
        <v>21858</v>
      </c>
    </row>
    <row r="709" hidden="1" spans="1:6">
      <c r="A709" s="303" t="s">
        <v>1469</v>
      </c>
      <c r="B709" s="304" t="s">
        <v>1470</v>
      </c>
      <c r="C709" s="305"/>
      <c r="D709" s="305"/>
      <c r="E709" s="305"/>
      <c r="F709" s="293">
        <f t="shared" si="10"/>
        <v>0</v>
      </c>
    </row>
    <row r="710" spans="1:6">
      <c r="A710" s="303" t="s">
        <v>1471</v>
      </c>
      <c r="B710" s="304" t="s">
        <v>1472</v>
      </c>
      <c r="C710" s="305">
        <f>SUM(C711:C713)</f>
        <v>2489</v>
      </c>
      <c r="D710" s="305">
        <f>SUM(D711:D713)</f>
        <v>46</v>
      </c>
      <c r="E710" s="305">
        <f>SUM(E711:E713)</f>
        <v>0</v>
      </c>
      <c r="F710" s="293">
        <f t="shared" si="10"/>
        <v>2535</v>
      </c>
    </row>
    <row r="711" spans="1:6">
      <c r="A711" s="303" t="s">
        <v>1473</v>
      </c>
      <c r="B711" s="304" t="s">
        <v>1474</v>
      </c>
      <c r="C711" s="305">
        <v>2489</v>
      </c>
      <c r="D711" s="305">
        <v>46</v>
      </c>
      <c r="E711" s="305">
        <v>0</v>
      </c>
      <c r="F711" s="293">
        <f t="shared" ref="F711:F774" si="11">SUM(C711+D711+E711)</f>
        <v>2535</v>
      </c>
    </row>
    <row r="712" hidden="1" spans="1:6">
      <c r="A712" s="303" t="s">
        <v>1475</v>
      </c>
      <c r="B712" s="304" t="s">
        <v>1476</v>
      </c>
      <c r="C712" s="305"/>
      <c r="D712" s="305"/>
      <c r="E712" s="305"/>
      <c r="F712" s="293">
        <f t="shared" si="11"/>
        <v>0</v>
      </c>
    </row>
    <row r="713" hidden="1" spans="1:6">
      <c r="A713" s="303" t="s">
        <v>1477</v>
      </c>
      <c r="B713" s="304" t="s">
        <v>1478</v>
      </c>
      <c r="C713" s="305"/>
      <c r="D713" s="305"/>
      <c r="E713" s="305"/>
      <c r="F713" s="293">
        <f t="shared" si="11"/>
        <v>0</v>
      </c>
    </row>
    <row r="714" spans="1:6">
      <c r="A714" s="303" t="s">
        <v>1479</v>
      </c>
      <c r="B714" s="304" t="s">
        <v>1480</v>
      </c>
      <c r="C714" s="305">
        <f>SUM(C715:C716)</f>
        <v>97</v>
      </c>
      <c r="D714" s="305">
        <f>SUM(D715:D716)</f>
        <v>0</v>
      </c>
      <c r="E714" s="305">
        <f>SUM(E715:E716)</f>
        <v>-10</v>
      </c>
      <c r="F714" s="293">
        <f t="shared" si="11"/>
        <v>87</v>
      </c>
    </row>
    <row r="715" spans="1:6">
      <c r="A715" s="303" t="s">
        <v>1481</v>
      </c>
      <c r="B715" s="304" t="s">
        <v>1482</v>
      </c>
      <c r="C715" s="305">
        <v>97</v>
      </c>
      <c r="D715" s="305">
        <v>0</v>
      </c>
      <c r="E715" s="305">
        <v>-10</v>
      </c>
      <c r="F715" s="293">
        <f t="shared" si="11"/>
        <v>87</v>
      </c>
    </row>
    <row r="716" hidden="1" spans="1:6">
      <c r="A716" s="303" t="s">
        <v>1483</v>
      </c>
      <c r="B716" s="304" t="s">
        <v>1484</v>
      </c>
      <c r="C716" s="305"/>
      <c r="D716" s="305"/>
      <c r="E716" s="305"/>
      <c r="F716" s="293">
        <f t="shared" si="11"/>
        <v>0</v>
      </c>
    </row>
    <row r="717" spans="1:6">
      <c r="A717" s="303" t="s">
        <v>1485</v>
      </c>
      <c r="B717" s="304" t="s">
        <v>1486</v>
      </c>
      <c r="C717" s="305">
        <f>SUM(C718:C725)</f>
        <v>299</v>
      </c>
      <c r="D717" s="305">
        <f>SUM(D718:D725)</f>
        <v>17</v>
      </c>
      <c r="E717" s="305">
        <f>SUM(E718:E725)</f>
        <v>-52</v>
      </c>
      <c r="F717" s="293">
        <f t="shared" si="11"/>
        <v>264</v>
      </c>
    </row>
    <row r="718" spans="1:6">
      <c r="A718" s="303" t="s">
        <v>1487</v>
      </c>
      <c r="B718" s="304" t="s">
        <v>264</v>
      </c>
      <c r="C718" s="305">
        <v>177</v>
      </c>
      <c r="D718" s="305">
        <v>0</v>
      </c>
      <c r="E718" s="305">
        <v>0</v>
      </c>
      <c r="F718" s="293">
        <f t="shared" si="11"/>
        <v>177</v>
      </c>
    </row>
    <row r="719" hidden="1" spans="1:6">
      <c r="A719" s="303" t="s">
        <v>1488</v>
      </c>
      <c r="B719" s="304" t="s">
        <v>266</v>
      </c>
      <c r="C719" s="305"/>
      <c r="D719" s="305"/>
      <c r="E719" s="305"/>
      <c r="F719" s="293">
        <f t="shared" si="11"/>
        <v>0</v>
      </c>
    </row>
    <row r="720" hidden="1" spans="1:6">
      <c r="A720" s="303" t="s">
        <v>1489</v>
      </c>
      <c r="B720" s="304" t="s">
        <v>268</v>
      </c>
      <c r="C720" s="305"/>
      <c r="D720" s="305"/>
      <c r="E720" s="305"/>
      <c r="F720" s="293">
        <f t="shared" si="11"/>
        <v>0</v>
      </c>
    </row>
    <row r="721" hidden="1" spans="1:6">
      <c r="A721" s="303" t="s">
        <v>1490</v>
      </c>
      <c r="B721" s="304" t="s">
        <v>362</v>
      </c>
      <c r="C721" s="305"/>
      <c r="D721" s="305"/>
      <c r="E721" s="305"/>
      <c r="F721" s="293">
        <f t="shared" si="11"/>
        <v>0</v>
      </c>
    </row>
    <row r="722" hidden="1" spans="1:6">
      <c r="A722" s="303" t="s">
        <v>1491</v>
      </c>
      <c r="B722" s="304" t="s">
        <v>1492</v>
      </c>
      <c r="C722" s="305"/>
      <c r="D722" s="305"/>
      <c r="E722" s="305"/>
      <c r="F722" s="293">
        <f t="shared" si="11"/>
        <v>0</v>
      </c>
    </row>
    <row r="723" spans="1:6">
      <c r="A723" s="303" t="s">
        <v>1493</v>
      </c>
      <c r="B723" s="304" t="s">
        <v>1494</v>
      </c>
      <c r="C723" s="305">
        <v>8</v>
      </c>
      <c r="D723" s="305">
        <v>1</v>
      </c>
      <c r="E723" s="305">
        <v>0</v>
      </c>
      <c r="F723" s="293">
        <f t="shared" si="11"/>
        <v>9</v>
      </c>
    </row>
    <row r="724" hidden="1" spans="1:6">
      <c r="A724" s="303" t="s">
        <v>1495</v>
      </c>
      <c r="B724" s="304" t="s">
        <v>282</v>
      </c>
      <c r="C724" s="305"/>
      <c r="D724" s="305"/>
      <c r="E724" s="305"/>
      <c r="F724" s="293">
        <f t="shared" si="11"/>
        <v>0</v>
      </c>
    </row>
    <row r="725" spans="1:6">
      <c r="A725" s="303" t="s">
        <v>1496</v>
      </c>
      <c r="B725" s="304" t="s">
        <v>1497</v>
      </c>
      <c r="C725" s="305">
        <v>114</v>
      </c>
      <c r="D725" s="305">
        <v>16</v>
      </c>
      <c r="E725" s="305">
        <v>-52</v>
      </c>
      <c r="F725" s="293">
        <f t="shared" si="11"/>
        <v>78</v>
      </c>
    </row>
    <row r="726" spans="1:6">
      <c r="A726" s="303" t="s">
        <v>1498</v>
      </c>
      <c r="B726" s="304" t="s">
        <v>1499</v>
      </c>
      <c r="C726" s="305">
        <f>SUM(C727)</f>
        <v>85</v>
      </c>
      <c r="D726" s="305">
        <f>SUM(D727)</f>
        <v>83</v>
      </c>
      <c r="E726" s="305">
        <f>SUM(E727)</f>
        <v>-84</v>
      </c>
      <c r="F726" s="293">
        <f t="shared" si="11"/>
        <v>84</v>
      </c>
    </row>
    <row r="727" spans="1:6">
      <c r="A727" s="303" t="s">
        <v>1500</v>
      </c>
      <c r="B727" s="304" t="s">
        <v>1501</v>
      </c>
      <c r="C727" s="305">
        <v>85</v>
      </c>
      <c r="D727" s="305">
        <v>83</v>
      </c>
      <c r="E727" s="305">
        <v>-84</v>
      </c>
      <c r="F727" s="293">
        <f t="shared" si="11"/>
        <v>84</v>
      </c>
    </row>
    <row r="728" spans="1:6">
      <c r="A728" s="303" t="s">
        <v>1502</v>
      </c>
      <c r="B728" s="313" t="s">
        <v>1503</v>
      </c>
      <c r="C728" s="305">
        <f>SUM(C729:C733)</f>
        <v>55</v>
      </c>
      <c r="D728" s="305">
        <f>SUM(D729:D733)</f>
        <v>15</v>
      </c>
      <c r="E728" s="305">
        <f>SUM(E729:E733)</f>
        <v>-16</v>
      </c>
      <c r="F728" s="293">
        <f t="shared" si="11"/>
        <v>54</v>
      </c>
    </row>
    <row r="729" hidden="1" spans="1:6">
      <c r="A729" s="303" t="s">
        <v>1504</v>
      </c>
      <c r="B729" s="313" t="s">
        <v>264</v>
      </c>
      <c r="C729" s="305"/>
      <c r="D729" s="305"/>
      <c r="E729" s="305"/>
      <c r="F729" s="293">
        <f t="shared" si="11"/>
        <v>0</v>
      </c>
    </row>
    <row r="730" hidden="1" spans="1:6">
      <c r="A730" s="303" t="s">
        <v>1505</v>
      </c>
      <c r="B730" s="313" t="s">
        <v>266</v>
      </c>
      <c r="C730" s="305"/>
      <c r="D730" s="305"/>
      <c r="E730" s="305"/>
      <c r="F730" s="293">
        <f t="shared" si="11"/>
        <v>0</v>
      </c>
    </row>
    <row r="731" hidden="1" spans="1:6">
      <c r="A731" s="303" t="s">
        <v>1506</v>
      </c>
      <c r="B731" s="313" t="s">
        <v>268</v>
      </c>
      <c r="C731" s="305"/>
      <c r="D731" s="305"/>
      <c r="E731" s="305"/>
      <c r="F731" s="293">
        <f t="shared" si="11"/>
        <v>0</v>
      </c>
    </row>
    <row r="732" spans="1:6">
      <c r="A732" s="303" t="s">
        <v>1507</v>
      </c>
      <c r="B732" s="313" t="s">
        <v>1508</v>
      </c>
      <c r="C732" s="305">
        <v>0</v>
      </c>
      <c r="D732" s="305">
        <v>15</v>
      </c>
      <c r="E732" s="305">
        <v>0</v>
      </c>
      <c r="F732" s="293">
        <f t="shared" si="11"/>
        <v>15</v>
      </c>
    </row>
    <row r="733" spans="1:6">
      <c r="A733" s="303" t="s">
        <v>1509</v>
      </c>
      <c r="B733" s="313" t="s">
        <v>1510</v>
      </c>
      <c r="C733" s="305">
        <v>55</v>
      </c>
      <c r="D733" s="305">
        <v>0</v>
      </c>
      <c r="E733" s="305">
        <v>-16</v>
      </c>
      <c r="F733" s="293">
        <f t="shared" si="11"/>
        <v>39</v>
      </c>
    </row>
    <row r="734" spans="1:6">
      <c r="A734" s="303" t="s">
        <v>1511</v>
      </c>
      <c r="B734" s="313" t="s">
        <v>1512</v>
      </c>
      <c r="C734" s="305">
        <f>SUM(C735:C738)</f>
        <v>0</v>
      </c>
      <c r="D734" s="305">
        <f>SUM(D735:D738)</f>
        <v>0</v>
      </c>
      <c r="E734" s="305">
        <f>SUM(E735:E738)</f>
        <v>0</v>
      </c>
      <c r="F734" s="293">
        <f t="shared" si="11"/>
        <v>0</v>
      </c>
    </row>
    <row r="735" hidden="1" spans="1:6">
      <c r="A735" s="303" t="s">
        <v>1513</v>
      </c>
      <c r="B735" s="313" t="s">
        <v>264</v>
      </c>
      <c r="C735" s="305"/>
      <c r="D735" s="305"/>
      <c r="E735" s="305"/>
      <c r="F735" s="293">
        <f t="shared" si="11"/>
        <v>0</v>
      </c>
    </row>
    <row r="736" hidden="1" spans="1:6">
      <c r="A736" s="303" t="s">
        <v>1514</v>
      </c>
      <c r="B736" s="313" t="s">
        <v>266</v>
      </c>
      <c r="C736" s="305"/>
      <c r="D736" s="305"/>
      <c r="E736" s="305"/>
      <c r="F736" s="293">
        <f t="shared" si="11"/>
        <v>0</v>
      </c>
    </row>
    <row r="737" hidden="1" spans="1:6">
      <c r="A737" s="303" t="s">
        <v>1515</v>
      </c>
      <c r="B737" s="313" t="s">
        <v>268</v>
      </c>
      <c r="C737" s="305"/>
      <c r="D737" s="305"/>
      <c r="E737" s="305"/>
      <c r="F737" s="293">
        <f t="shared" si="11"/>
        <v>0</v>
      </c>
    </row>
    <row r="738" hidden="1" spans="1:6">
      <c r="A738" s="303" t="s">
        <v>1516</v>
      </c>
      <c r="B738" s="313" t="s">
        <v>1517</v>
      </c>
      <c r="C738" s="305"/>
      <c r="D738" s="305"/>
      <c r="E738" s="305"/>
      <c r="F738" s="293">
        <f t="shared" si="11"/>
        <v>0</v>
      </c>
    </row>
    <row r="739" spans="1:6">
      <c r="A739" s="303" t="s">
        <v>1518</v>
      </c>
      <c r="B739" s="313" t="s">
        <v>1519</v>
      </c>
      <c r="C739" s="305">
        <f>SUM(C740)</f>
        <v>503</v>
      </c>
      <c r="D739" s="305">
        <f>SUM(D740)</f>
        <v>603</v>
      </c>
      <c r="E739" s="305">
        <f>SUM(E740)</f>
        <v>-499</v>
      </c>
      <c r="F739" s="293">
        <f t="shared" si="11"/>
        <v>607</v>
      </c>
    </row>
    <row r="740" spans="1:6">
      <c r="A740" s="303" t="s">
        <v>1520</v>
      </c>
      <c r="B740" s="313" t="s">
        <v>1521</v>
      </c>
      <c r="C740" s="305">
        <v>503</v>
      </c>
      <c r="D740" s="305">
        <v>603</v>
      </c>
      <c r="E740" s="305">
        <v>-499</v>
      </c>
      <c r="F740" s="293">
        <f t="shared" si="11"/>
        <v>607</v>
      </c>
    </row>
    <row r="741" spans="1:6">
      <c r="A741" s="303" t="s">
        <v>1522</v>
      </c>
      <c r="B741" s="313" t="s">
        <v>1523</v>
      </c>
      <c r="C741" s="305">
        <f>SUM(C742,C752,C756,C765,C772,C779,C782,C786,C788,C794,C796,C798,C809,C785)</f>
        <v>5743</v>
      </c>
      <c r="D741" s="305">
        <f>SUM(D742,D752,D756,D765,D772,D779,D782,D786,D788,D794,D796,D798,D809,D785)</f>
        <v>43</v>
      </c>
      <c r="E741" s="305">
        <f>SUM(E742,E752,E756,E765,E772,E779,E782,E786,E788,E794,E796,E798,E809,E785)</f>
        <v>-50</v>
      </c>
      <c r="F741" s="293">
        <f t="shared" si="11"/>
        <v>5736</v>
      </c>
    </row>
    <row r="742" spans="1:6">
      <c r="A742" s="303" t="s">
        <v>1524</v>
      </c>
      <c r="B742" s="313" t="s">
        <v>1525</v>
      </c>
      <c r="C742" s="305">
        <f>SUM(C743:C751)</f>
        <v>50</v>
      </c>
      <c r="D742" s="305">
        <f>SUM(D743:D751)</f>
        <v>24</v>
      </c>
      <c r="E742" s="305">
        <f>SUM(E743:E751)</f>
        <v>-50</v>
      </c>
      <c r="F742" s="293">
        <f t="shared" si="11"/>
        <v>24</v>
      </c>
    </row>
    <row r="743" hidden="1" spans="1:6">
      <c r="A743" s="303" t="s">
        <v>1526</v>
      </c>
      <c r="B743" s="313" t="s">
        <v>264</v>
      </c>
      <c r="C743" s="305"/>
      <c r="D743" s="305"/>
      <c r="E743" s="305"/>
      <c r="F743" s="293">
        <f t="shared" si="11"/>
        <v>0</v>
      </c>
    </row>
    <row r="744" hidden="1" spans="1:6">
      <c r="A744" s="303" t="s">
        <v>1527</v>
      </c>
      <c r="B744" s="313" t="s">
        <v>266</v>
      </c>
      <c r="C744" s="305"/>
      <c r="D744" s="305"/>
      <c r="E744" s="305"/>
      <c r="F744" s="293">
        <f t="shared" si="11"/>
        <v>0</v>
      </c>
    </row>
    <row r="745" hidden="1" spans="1:6">
      <c r="A745" s="303" t="s">
        <v>1528</v>
      </c>
      <c r="B745" s="313" t="s">
        <v>268</v>
      </c>
      <c r="C745" s="305"/>
      <c r="D745" s="305"/>
      <c r="E745" s="305"/>
      <c r="F745" s="293">
        <f t="shared" si="11"/>
        <v>0</v>
      </c>
    </row>
    <row r="746" hidden="1" spans="1:6">
      <c r="A746" s="303" t="s">
        <v>1529</v>
      </c>
      <c r="B746" s="313" t="s">
        <v>1530</v>
      </c>
      <c r="C746" s="305"/>
      <c r="D746" s="305"/>
      <c r="E746" s="305"/>
      <c r="F746" s="293">
        <f t="shared" si="11"/>
        <v>0</v>
      </c>
    </row>
    <row r="747" hidden="1" spans="1:6">
      <c r="A747" s="303" t="s">
        <v>1531</v>
      </c>
      <c r="B747" s="313" t="s">
        <v>1532</v>
      </c>
      <c r="C747" s="305"/>
      <c r="D747" s="305"/>
      <c r="E747" s="305"/>
      <c r="F747" s="293">
        <f t="shared" si="11"/>
        <v>0</v>
      </c>
    </row>
    <row r="748" hidden="1" spans="1:6">
      <c r="A748" s="303" t="s">
        <v>1533</v>
      </c>
      <c r="B748" s="313" t="s">
        <v>1534</v>
      </c>
      <c r="C748" s="305"/>
      <c r="D748" s="305"/>
      <c r="E748" s="305"/>
      <c r="F748" s="293">
        <f t="shared" si="11"/>
        <v>0</v>
      </c>
    </row>
    <row r="749" hidden="1" spans="1:6">
      <c r="A749" s="303" t="s">
        <v>1535</v>
      </c>
      <c r="B749" s="313" t="s">
        <v>1536</v>
      </c>
      <c r="C749" s="305"/>
      <c r="D749" s="305"/>
      <c r="E749" s="305"/>
      <c r="F749" s="293">
        <f t="shared" si="11"/>
        <v>0</v>
      </c>
    </row>
    <row r="750" hidden="1" spans="1:6">
      <c r="A750" s="303" t="s">
        <v>1537</v>
      </c>
      <c r="B750" s="313" t="s">
        <v>1538</v>
      </c>
      <c r="C750" s="305"/>
      <c r="D750" s="305"/>
      <c r="E750" s="305"/>
      <c r="F750" s="293">
        <f t="shared" si="11"/>
        <v>0</v>
      </c>
    </row>
    <row r="751" spans="1:6">
      <c r="A751" s="303" t="s">
        <v>1539</v>
      </c>
      <c r="B751" s="313" t="s">
        <v>1540</v>
      </c>
      <c r="C751" s="305">
        <v>50</v>
      </c>
      <c r="D751" s="305">
        <v>24</v>
      </c>
      <c r="E751" s="305">
        <v>-50</v>
      </c>
      <c r="F751" s="293">
        <f t="shared" si="11"/>
        <v>24</v>
      </c>
    </row>
    <row r="752" spans="1:6">
      <c r="A752" s="303" t="s">
        <v>1541</v>
      </c>
      <c r="B752" s="313" t="s">
        <v>1542</v>
      </c>
      <c r="C752" s="305">
        <f>SUM(C753:C755)</f>
        <v>0</v>
      </c>
      <c r="D752" s="305">
        <f>SUM(D753:D755)</f>
        <v>0</v>
      </c>
      <c r="E752" s="305">
        <f>SUM(E753:E755)</f>
        <v>0</v>
      </c>
      <c r="F752" s="293">
        <f t="shared" si="11"/>
        <v>0</v>
      </c>
    </row>
    <row r="753" hidden="1" spans="1:6">
      <c r="A753" s="303" t="s">
        <v>1543</v>
      </c>
      <c r="B753" s="313" t="s">
        <v>1544</v>
      </c>
      <c r="C753" s="305"/>
      <c r="D753" s="305"/>
      <c r="E753" s="305"/>
      <c r="F753" s="293">
        <f t="shared" si="11"/>
        <v>0</v>
      </c>
    </row>
    <row r="754" hidden="1" spans="1:6">
      <c r="A754" s="303" t="s">
        <v>1545</v>
      </c>
      <c r="B754" s="313" t="s">
        <v>1546</v>
      </c>
      <c r="C754" s="305"/>
      <c r="D754" s="305"/>
      <c r="E754" s="305"/>
      <c r="F754" s="293">
        <f t="shared" si="11"/>
        <v>0</v>
      </c>
    </row>
    <row r="755" hidden="1" spans="1:6">
      <c r="A755" s="303" t="s">
        <v>1547</v>
      </c>
      <c r="B755" s="313" t="s">
        <v>1548</v>
      </c>
      <c r="C755" s="305"/>
      <c r="D755" s="305"/>
      <c r="E755" s="305"/>
      <c r="F755" s="293">
        <f t="shared" si="11"/>
        <v>0</v>
      </c>
    </row>
    <row r="756" spans="1:6">
      <c r="A756" s="303" t="s">
        <v>1549</v>
      </c>
      <c r="B756" s="313" t="s">
        <v>1550</v>
      </c>
      <c r="C756" s="305">
        <f>SUM(C757:C764)</f>
        <v>4883</v>
      </c>
      <c r="D756" s="305">
        <f>SUM(D757:D764)</f>
        <v>19</v>
      </c>
      <c r="E756" s="305">
        <f>SUM(E757:E764)</f>
        <v>0</v>
      </c>
      <c r="F756" s="293">
        <f t="shared" si="11"/>
        <v>4902</v>
      </c>
    </row>
    <row r="757" spans="1:6">
      <c r="A757" s="303" t="s">
        <v>1551</v>
      </c>
      <c r="B757" s="313" t="s">
        <v>1552</v>
      </c>
      <c r="C757" s="305">
        <v>0</v>
      </c>
      <c r="D757" s="305">
        <v>7</v>
      </c>
      <c r="E757" s="305">
        <v>0</v>
      </c>
      <c r="F757" s="293">
        <f t="shared" si="11"/>
        <v>7</v>
      </c>
    </row>
    <row r="758" hidden="1" spans="1:6">
      <c r="A758" s="303" t="s">
        <v>1553</v>
      </c>
      <c r="B758" s="313" t="s">
        <v>1554</v>
      </c>
      <c r="C758" s="305"/>
      <c r="D758" s="305"/>
      <c r="E758" s="305"/>
      <c r="F758" s="293">
        <f t="shared" si="11"/>
        <v>0</v>
      </c>
    </row>
    <row r="759" hidden="1" spans="1:6">
      <c r="A759" s="303" t="s">
        <v>1555</v>
      </c>
      <c r="B759" s="313" t="s">
        <v>1556</v>
      </c>
      <c r="C759" s="305"/>
      <c r="D759" s="305"/>
      <c r="E759" s="305"/>
      <c r="F759" s="293">
        <f t="shared" si="11"/>
        <v>0</v>
      </c>
    </row>
    <row r="760" spans="1:6">
      <c r="A760" s="303" t="s">
        <v>1557</v>
      </c>
      <c r="B760" s="313" t="s">
        <v>1558</v>
      </c>
      <c r="C760" s="305">
        <v>4883</v>
      </c>
      <c r="D760" s="305">
        <v>11</v>
      </c>
      <c r="E760" s="305">
        <v>0</v>
      </c>
      <c r="F760" s="293">
        <f t="shared" si="11"/>
        <v>4894</v>
      </c>
    </row>
    <row r="761" hidden="1" spans="1:6">
      <c r="A761" s="303" t="s">
        <v>1559</v>
      </c>
      <c r="B761" s="313" t="s">
        <v>1560</v>
      </c>
      <c r="C761" s="305"/>
      <c r="D761" s="305"/>
      <c r="E761" s="305"/>
      <c r="F761" s="293">
        <f t="shared" si="11"/>
        <v>0</v>
      </c>
    </row>
    <row r="762" hidden="1" spans="1:6">
      <c r="A762" s="303" t="s">
        <v>1561</v>
      </c>
      <c r="B762" s="313" t="s">
        <v>1562</v>
      </c>
      <c r="C762" s="305"/>
      <c r="D762" s="305"/>
      <c r="E762" s="305"/>
      <c r="F762" s="293">
        <f t="shared" si="11"/>
        <v>0</v>
      </c>
    </row>
    <row r="763" hidden="1" spans="1:6">
      <c r="A763" s="303" t="s">
        <v>1563</v>
      </c>
      <c r="B763" s="313" t="s">
        <v>1564</v>
      </c>
      <c r="C763" s="305"/>
      <c r="D763" s="305"/>
      <c r="E763" s="305"/>
      <c r="F763" s="293">
        <f t="shared" si="11"/>
        <v>0</v>
      </c>
    </row>
    <row r="764" spans="1:6">
      <c r="A764" s="303" t="s">
        <v>1565</v>
      </c>
      <c r="B764" s="313" t="s">
        <v>1566</v>
      </c>
      <c r="C764" s="305">
        <v>0</v>
      </c>
      <c r="D764" s="305">
        <v>1</v>
      </c>
      <c r="E764" s="305">
        <v>0</v>
      </c>
      <c r="F764" s="293">
        <f t="shared" si="11"/>
        <v>1</v>
      </c>
    </row>
    <row r="765" spans="1:6">
      <c r="A765" s="303" t="s">
        <v>1567</v>
      </c>
      <c r="B765" s="313" t="s">
        <v>1568</v>
      </c>
      <c r="C765" s="305">
        <f>SUM(C766:C771)</f>
        <v>0</v>
      </c>
      <c r="D765" s="305">
        <f>SUM(D766:D771)</f>
        <v>0</v>
      </c>
      <c r="E765" s="305">
        <f>SUM(E766:E771)</f>
        <v>0</v>
      </c>
      <c r="F765" s="293">
        <f t="shared" si="11"/>
        <v>0</v>
      </c>
    </row>
    <row r="766" hidden="1" spans="1:6">
      <c r="A766" s="303" t="s">
        <v>1569</v>
      </c>
      <c r="B766" s="313" t="s">
        <v>1570</v>
      </c>
      <c r="C766" s="305"/>
      <c r="D766" s="305"/>
      <c r="E766" s="305"/>
      <c r="F766" s="293">
        <f t="shared" si="11"/>
        <v>0</v>
      </c>
    </row>
    <row r="767" hidden="1" spans="1:6">
      <c r="A767" s="303" t="s">
        <v>1571</v>
      </c>
      <c r="B767" s="313" t="s">
        <v>1572</v>
      </c>
      <c r="C767" s="305"/>
      <c r="D767" s="305"/>
      <c r="E767" s="305"/>
      <c r="F767" s="293">
        <f t="shared" si="11"/>
        <v>0</v>
      </c>
    </row>
    <row r="768" hidden="1" spans="1:6">
      <c r="A768" s="303" t="s">
        <v>1573</v>
      </c>
      <c r="B768" s="313" t="s">
        <v>1574</v>
      </c>
      <c r="C768" s="305"/>
      <c r="D768" s="305"/>
      <c r="E768" s="305"/>
      <c r="F768" s="293">
        <f t="shared" si="11"/>
        <v>0</v>
      </c>
    </row>
    <row r="769" hidden="1" spans="1:6">
      <c r="A769" s="303" t="s">
        <v>1575</v>
      </c>
      <c r="B769" s="313" t="s">
        <v>1576</v>
      </c>
      <c r="C769" s="305"/>
      <c r="D769" s="305"/>
      <c r="E769" s="305"/>
      <c r="F769" s="293">
        <f t="shared" si="11"/>
        <v>0</v>
      </c>
    </row>
    <row r="770" hidden="1" spans="1:6">
      <c r="A770" s="303" t="s">
        <v>1577</v>
      </c>
      <c r="B770" s="313" t="s">
        <v>1578</v>
      </c>
      <c r="C770" s="305"/>
      <c r="D770" s="305"/>
      <c r="E770" s="305"/>
      <c r="F770" s="293">
        <f t="shared" si="11"/>
        <v>0</v>
      </c>
    </row>
    <row r="771" hidden="1" spans="1:6">
      <c r="A771" s="303" t="s">
        <v>1579</v>
      </c>
      <c r="B771" s="313" t="s">
        <v>1580</v>
      </c>
      <c r="C771" s="305"/>
      <c r="D771" s="305"/>
      <c r="E771" s="305"/>
      <c r="F771" s="293">
        <f t="shared" si="11"/>
        <v>0</v>
      </c>
    </row>
    <row r="772" spans="1:6">
      <c r="A772" s="303" t="s">
        <v>1581</v>
      </c>
      <c r="B772" s="313" t="s">
        <v>1582</v>
      </c>
      <c r="C772" s="305">
        <f>SUM(C773:C778)</f>
        <v>0</v>
      </c>
      <c r="D772" s="305">
        <f>SUM(D773:D778)</f>
        <v>0</v>
      </c>
      <c r="E772" s="305">
        <f>SUM(E773:E778)</f>
        <v>0</v>
      </c>
      <c r="F772" s="293">
        <f t="shared" si="11"/>
        <v>0</v>
      </c>
    </row>
    <row r="773" hidden="1" spans="1:6">
      <c r="A773" s="303" t="s">
        <v>1583</v>
      </c>
      <c r="B773" s="313" t="s">
        <v>1584</v>
      </c>
      <c r="C773" s="305"/>
      <c r="D773" s="305"/>
      <c r="E773" s="305"/>
      <c r="F773" s="293">
        <f t="shared" si="11"/>
        <v>0</v>
      </c>
    </row>
    <row r="774" hidden="1" spans="1:6">
      <c r="A774" s="303" t="s">
        <v>1585</v>
      </c>
      <c r="B774" s="313" t="s">
        <v>1586</v>
      </c>
      <c r="C774" s="305"/>
      <c r="D774" s="305"/>
      <c r="E774" s="305"/>
      <c r="F774" s="293">
        <f t="shared" si="11"/>
        <v>0</v>
      </c>
    </row>
    <row r="775" hidden="1" spans="1:6">
      <c r="A775" s="303" t="s">
        <v>1587</v>
      </c>
      <c r="B775" s="313" t="s">
        <v>1588</v>
      </c>
      <c r="C775" s="305"/>
      <c r="D775" s="305"/>
      <c r="E775" s="305"/>
      <c r="F775" s="293">
        <f t="shared" ref="F775:F838" si="12">SUM(C775+D775+E775)</f>
        <v>0</v>
      </c>
    </row>
    <row r="776" hidden="1" spans="1:6">
      <c r="A776" s="303" t="s">
        <v>1589</v>
      </c>
      <c r="B776" s="313" t="s">
        <v>1590</v>
      </c>
      <c r="C776" s="305"/>
      <c r="D776" s="305"/>
      <c r="E776" s="305"/>
      <c r="F776" s="293">
        <f t="shared" si="12"/>
        <v>0</v>
      </c>
    </row>
    <row r="777" hidden="1" spans="1:6">
      <c r="A777" s="303" t="s">
        <v>1591</v>
      </c>
      <c r="B777" s="313" t="s">
        <v>1592</v>
      </c>
      <c r="C777" s="305"/>
      <c r="D777" s="305"/>
      <c r="E777" s="305"/>
      <c r="F777" s="293">
        <f t="shared" si="12"/>
        <v>0</v>
      </c>
    </row>
    <row r="778" hidden="1" spans="1:6">
      <c r="A778" s="303" t="s">
        <v>1593</v>
      </c>
      <c r="B778" s="313" t="s">
        <v>1594</v>
      </c>
      <c r="C778" s="305"/>
      <c r="D778" s="305"/>
      <c r="E778" s="305"/>
      <c r="F778" s="293">
        <f t="shared" si="12"/>
        <v>0</v>
      </c>
    </row>
    <row r="779" spans="1:6">
      <c r="A779" s="303" t="s">
        <v>1595</v>
      </c>
      <c r="B779" s="313" t="s">
        <v>1596</v>
      </c>
      <c r="C779" s="305">
        <f>SUM(C780:C781)</f>
        <v>0</v>
      </c>
      <c r="D779" s="305">
        <f>SUM(D780:D781)</f>
        <v>0</v>
      </c>
      <c r="E779" s="305">
        <f>SUM(E780:E781)</f>
        <v>0</v>
      </c>
      <c r="F779" s="293">
        <f t="shared" si="12"/>
        <v>0</v>
      </c>
    </row>
    <row r="780" hidden="1" spans="1:6">
      <c r="A780" s="303" t="s">
        <v>1597</v>
      </c>
      <c r="B780" s="313" t="s">
        <v>1598</v>
      </c>
      <c r="C780" s="305"/>
      <c r="D780" s="305"/>
      <c r="E780" s="305"/>
      <c r="F780" s="293">
        <f t="shared" si="12"/>
        <v>0</v>
      </c>
    </row>
    <row r="781" hidden="1" spans="1:6">
      <c r="A781" s="303" t="s">
        <v>1599</v>
      </c>
      <c r="B781" s="313" t="s">
        <v>1600</v>
      </c>
      <c r="C781" s="305"/>
      <c r="D781" s="305"/>
      <c r="E781" s="305"/>
      <c r="F781" s="293">
        <f t="shared" si="12"/>
        <v>0</v>
      </c>
    </row>
    <row r="782" spans="1:6">
      <c r="A782" s="303" t="s">
        <v>1601</v>
      </c>
      <c r="B782" s="313" t="s">
        <v>1602</v>
      </c>
      <c r="C782" s="305">
        <f>SUM(C783:C784)</f>
        <v>0</v>
      </c>
      <c r="D782" s="305">
        <f>SUM(D783:D784)</f>
        <v>0</v>
      </c>
      <c r="E782" s="305">
        <f>SUM(E783:E784)</f>
        <v>0</v>
      </c>
      <c r="F782" s="293">
        <f t="shared" si="12"/>
        <v>0</v>
      </c>
    </row>
    <row r="783" hidden="1" spans="1:6">
      <c r="A783" s="303" t="s">
        <v>1603</v>
      </c>
      <c r="B783" s="313" t="s">
        <v>1604</v>
      </c>
      <c r="C783" s="305"/>
      <c r="D783" s="305"/>
      <c r="E783" s="305"/>
      <c r="F783" s="293">
        <f t="shared" si="12"/>
        <v>0</v>
      </c>
    </row>
    <row r="784" hidden="1" spans="1:6">
      <c r="A784" s="303" t="s">
        <v>1605</v>
      </c>
      <c r="B784" s="313" t="s">
        <v>1606</v>
      </c>
      <c r="C784" s="305"/>
      <c r="D784" s="305"/>
      <c r="E784" s="305"/>
      <c r="F784" s="293">
        <f t="shared" si="12"/>
        <v>0</v>
      </c>
    </row>
    <row r="785" hidden="1" spans="1:6">
      <c r="A785" s="303" t="s">
        <v>1607</v>
      </c>
      <c r="B785" s="313" t="s">
        <v>1608</v>
      </c>
      <c r="C785" s="305"/>
      <c r="D785" s="305"/>
      <c r="E785" s="305"/>
      <c r="F785" s="293">
        <f t="shared" si="12"/>
        <v>0</v>
      </c>
    </row>
    <row r="786" spans="1:6">
      <c r="A786" s="303" t="s">
        <v>1609</v>
      </c>
      <c r="B786" s="313" t="s">
        <v>1610</v>
      </c>
      <c r="C786" s="305">
        <f>SUM(C787)</f>
        <v>0</v>
      </c>
      <c r="D786" s="305">
        <f>SUM(D787)</f>
        <v>0</v>
      </c>
      <c r="E786" s="305">
        <f>SUM(E787)</f>
        <v>0</v>
      </c>
      <c r="F786" s="293">
        <f t="shared" si="12"/>
        <v>0</v>
      </c>
    </row>
    <row r="787" hidden="1" spans="1:6">
      <c r="A787" s="303" t="s">
        <v>1611</v>
      </c>
      <c r="B787" s="313" t="s">
        <v>1612</v>
      </c>
      <c r="C787" s="305"/>
      <c r="D787" s="305"/>
      <c r="E787" s="305"/>
      <c r="F787" s="293">
        <f t="shared" si="12"/>
        <v>0</v>
      </c>
    </row>
    <row r="788" spans="1:6">
      <c r="A788" s="303" t="s">
        <v>1613</v>
      </c>
      <c r="B788" s="313" t="s">
        <v>1614</v>
      </c>
      <c r="C788" s="305">
        <f>SUM(C789:C793)</f>
        <v>0</v>
      </c>
      <c r="D788" s="305">
        <f>SUM(D789:D793)</f>
        <v>0</v>
      </c>
      <c r="E788" s="305">
        <f>SUM(E789:E793)</f>
        <v>0</v>
      </c>
      <c r="F788" s="293">
        <f t="shared" si="12"/>
        <v>0</v>
      </c>
    </row>
    <row r="789" hidden="1" spans="1:6">
      <c r="A789" s="303" t="s">
        <v>1615</v>
      </c>
      <c r="B789" s="313" t="s">
        <v>1616</v>
      </c>
      <c r="C789" s="305"/>
      <c r="D789" s="305"/>
      <c r="E789" s="305"/>
      <c r="F789" s="293">
        <f t="shared" si="12"/>
        <v>0</v>
      </c>
    </row>
    <row r="790" hidden="1" spans="1:6">
      <c r="A790" s="303" t="s">
        <v>1617</v>
      </c>
      <c r="B790" s="313" t="s">
        <v>1618</v>
      </c>
      <c r="C790" s="305"/>
      <c r="D790" s="305"/>
      <c r="E790" s="305"/>
      <c r="F790" s="293">
        <f t="shared" si="12"/>
        <v>0</v>
      </c>
    </row>
    <row r="791" hidden="1" spans="1:6">
      <c r="A791" s="303" t="s">
        <v>1619</v>
      </c>
      <c r="B791" s="313" t="s">
        <v>1620</v>
      </c>
      <c r="C791" s="305"/>
      <c r="D791" s="305"/>
      <c r="E791" s="305"/>
      <c r="F791" s="293">
        <f t="shared" si="12"/>
        <v>0</v>
      </c>
    </row>
    <row r="792" hidden="1" spans="1:6">
      <c r="A792" s="303" t="s">
        <v>1621</v>
      </c>
      <c r="B792" s="313" t="s">
        <v>1622</v>
      </c>
      <c r="C792" s="305"/>
      <c r="D792" s="305"/>
      <c r="E792" s="305"/>
      <c r="F792" s="293">
        <f t="shared" si="12"/>
        <v>0</v>
      </c>
    </row>
    <row r="793" hidden="1" spans="1:6">
      <c r="A793" s="303" t="s">
        <v>1623</v>
      </c>
      <c r="B793" s="313" t="s">
        <v>1624</v>
      </c>
      <c r="C793" s="305"/>
      <c r="D793" s="305"/>
      <c r="E793" s="305"/>
      <c r="F793" s="293">
        <f t="shared" si="12"/>
        <v>0</v>
      </c>
    </row>
    <row r="794" spans="1:6">
      <c r="A794" s="303" t="s">
        <v>1625</v>
      </c>
      <c r="B794" s="313" t="s">
        <v>1626</v>
      </c>
      <c r="C794" s="305">
        <f>SUM(C795)</f>
        <v>0</v>
      </c>
      <c r="D794" s="305">
        <f>SUM(D795)</f>
        <v>0</v>
      </c>
      <c r="E794" s="305">
        <f>SUM(E795)</f>
        <v>0</v>
      </c>
      <c r="F794" s="293">
        <f t="shared" si="12"/>
        <v>0</v>
      </c>
    </row>
    <row r="795" hidden="1" spans="1:6">
      <c r="A795" s="303" t="s">
        <v>1627</v>
      </c>
      <c r="B795" s="313" t="s">
        <v>1628</v>
      </c>
      <c r="C795" s="305"/>
      <c r="D795" s="305"/>
      <c r="E795" s="305"/>
      <c r="F795" s="293">
        <f t="shared" si="12"/>
        <v>0</v>
      </c>
    </row>
    <row r="796" spans="1:6">
      <c r="A796" s="303" t="s">
        <v>1629</v>
      </c>
      <c r="B796" s="313" t="s">
        <v>1630</v>
      </c>
      <c r="C796" s="305">
        <f>SUM(C797)</f>
        <v>810</v>
      </c>
      <c r="D796" s="305">
        <f>SUM(D797)</f>
        <v>0</v>
      </c>
      <c r="E796" s="305">
        <f>SUM(E797)</f>
        <v>0</v>
      </c>
      <c r="F796" s="293">
        <f t="shared" si="12"/>
        <v>810</v>
      </c>
    </row>
    <row r="797" spans="1:6">
      <c r="A797" s="303" t="s">
        <v>1631</v>
      </c>
      <c r="B797" s="313" t="s">
        <v>1632</v>
      </c>
      <c r="C797" s="305">
        <v>810</v>
      </c>
      <c r="D797" s="305">
        <v>0</v>
      </c>
      <c r="E797" s="305">
        <v>0</v>
      </c>
      <c r="F797" s="293">
        <f t="shared" si="12"/>
        <v>810</v>
      </c>
    </row>
    <row r="798" spans="1:6">
      <c r="A798" s="303" t="s">
        <v>1633</v>
      </c>
      <c r="B798" s="313" t="s">
        <v>1634</v>
      </c>
      <c r="C798" s="305">
        <f>SUM(C799:C808)</f>
        <v>0</v>
      </c>
      <c r="D798" s="305">
        <f>SUM(D799:D808)</f>
        <v>0</v>
      </c>
      <c r="E798" s="305">
        <f>SUM(E799:E808)</f>
        <v>0</v>
      </c>
      <c r="F798" s="293">
        <f t="shared" si="12"/>
        <v>0</v>
      </c>
    </row>
    <row r="799" hidden="1" spans="1:6">
      <c r="A799" s="303" t="s">
        <v>1635</v>
      </c>
      <c r="B799" s="313" t="s">
        <v>264</v>
      </c>
      <c r="C799" s="305"/>
      <c r="D799" s="305"/>
      <c r="E799" s="305"/>
      <c r="F799" s="293">
        <f t="shared" si="12"/>
        <v>0</v>
      </c>
    </row>
    <row r="800" hidden="1" spans="1:6">
      <c r="A800" s="303" t="s">
        <v>1636</v>
      </c>
      <c r="B800" s="313" t="s">
        <v>266</v>
      </c>
      <c r="C800" s="305"/>
      <c r="D800" s="305"/>
      <c r="E800" s="305"/>
      <c r="F800" s="293">
        <f t="shared" si="12"/>
        <v>0</v>
      </c>
    </row>
    <row r="801" hidden="1" spans="1:6">
      <c r="A801" s="303" t="s">
        <v>1637</v>
      </c>
      <c r="B801" s="313" t="s">
        <v>268</v>
      </c>
      <c r="C801" s="305"/>
      <c r="D801" s="305"/>
      <c r="E801" s="305"/>
      <c r="F801" s="293">
        <f t="shared" si="12"/>
        <v>0</v>
      </c>
    </row>
    <row r="802" hidden="1" spans="1:6">
      <c r="A802" s="303" t="s">
        <v>1638</v>
      </c>
      <c r="B802" s="313" t="s">
        <v>1639</v>
      </c>
      <c r="C802" s="305"/>
      <c r="D802" s="305"/>
      <c r="E802" s="305"/>
      <c r="F802" s="293">
        <f t="shared" si="12"/>
        <v>0</v>
      </c>
    </row>
    <row r="803" hidden="1" spans="1:6">
      <c r="A803" s="303" t="s">
        <v>1640</v>
      </c>
      <c r="B803" s="313" t="s">
        <v>1641</v>
      </c>
      <c r="C803" s="305"/>
      <c r="D803" s="305"/>
      <c r="E803" s="305"/>
      <c r="F803" s="293">
        <f t="shared" si="12"/>
        <v>0</v>
      </c>
    </row>
    <row r="804" hidden="1" spans="1:6">
      <c r="A804" s="303" t="s">
        <v>1642</v>
      </c>
      <c r="B804" s="313" t="s">
        <v>1643</v>
      </c>
      <c r="C804" s="305"/>
      <c r="D804" s="305"/>
      <c r="E804" s="305"/>
      <c r="F804" s="293">
        <f t="shared" si="12"/>
        <v>0</v>
      </c>
    </row>
    <row r="805" hidden="1" spans="1:6">
      <c r="A805" s="303" t="s">
        <v>1644</v>
      </c>
      <c r="B805" s="313" t="s">
        <v>362</v>
      </c>
      <c r="C805" s="305"/>
      <c r="D805" s="305"/>
      <c r="E805" s="305"/>
      <c r="F805" s="293">
        <f t="shared" si="12"/>
        <v>0</v>
      </c>
    </row>
    <row r="806" hidden="1" spans="1:6">
      <c r="A806" s="303" t="s">
        <v>1645</v>
      </c>
      <c r="B806" s="313" t="s">
        <v>1646</v>
      </c>
      <c r="C806" s="305"/>
      <c r="D806" s="305"/>
      <c r="E806" s="305"/>
      <c r="F806" s="293">
        <f t="shared" si="12"/>
        <v>0</v>
      </c>
    </row>
    <row r="807" hidden="1" spans="1:6">
      <c r="A807" s="303" t="s">
        <v>1647</v>
      </c>
      <c r="B807" s="313" t="s">
        <v>282</v>
      </c>
      <c r="C807" s="305"/>
      <c r="D807" s="305"/>
      <c r="E807" s="305"/>
      <c r="F807" s="293">
        <f t="shared" si="12"/>
        <v>0</v>
      </c>
    </row>
    <row r="808" hidden="1" spans="1:6">
      <c r="A808" s="303" t="s">
        <v>1648</v>
      </c>
      <c r="B808" s="313" t="s">
        <v>1649</v>
      </c>
      <c r="C808" s="305"/>
      <c r="D808" s="305"/>
      <c r="E808" s="305"/>
      <c r="F808" s="293">
        <f t="shared" si="12"/>
        <v>0</v>
      </c>
    </row>
    <row r="809" spans="1:6">
      <c r="A809" s="303" t="s">
        <v>1650</v>
      </c>
      <c r="B809" s="313" t="s">
        <v>1651</v>
      </c>
      <c r="C809" s="305">
        <f>SUM(C810)</f>
        <v>0</v>
      </c>
      <c r="D809" s="305">
        <f>SUM(D810)</f>
        <v>0</v>
      </c>
      <c r="E809" s="305">
        <f>SUM(E810)</f>
        <v>0</v>
      </c>
      <c r="F809" s="293">
        <f t="shared" si="12"/>
        <v>0</v>
      </c>
    </row>
    <row r="810" hidden="1" spans="1:6">
      <c r="A810" s="303" t="s">
        <v>1652</v>
      </c>
      <c r="B810" s="313" t="s">
        <v>1653</v>
      </c>
      <c r="C810" s="305"/>
      <c r="D810" s="305"/>
      <c r="E810" s="305"/>
      <c r="F810" s="293">
        <f t="shared" si="12"/>
        <v>0</v>
      </c>
    </row>
    <row r="811" spans="1:6">
      <c r="A811" s="303" t="s">
        <v>1654</v>
      </c>
      <c r="B811" s="313" t="s">
        <v>1655</v>
      </c>
      <c r="C811" s="305">
        <f>SUM(C812,C824,C827,C829,C831,C823)</f>
        <v>3671</v>
      </c>
      <c r="D811" s="305">
        <f>SUM(D812,D824,D827,D829,D831,D823)</f>
        <v>28</v>
      </c>
      <c r="E811" s="305">
        <f>SUM(E812,E824,E827,E829,E831,E823)</f>
        <v>-455</v>
      </c>
      <c r="F811" s="293">
        <f t="shared" si="12"/>
        <v>3244</v>
      </c>
    </row>
    <row r="812" spans="1:6">
      <c r="A812" s="303" t="s">
        <v>1656</v>
      </c>
      <c r="B812" s="313" t="s">
        <v>1657</v>
      </c>
      <c r="C812" s="305">
        <f>SUM(C813:C822)</f>
        <v>3651</v>
      </c>
      <c r="D812" s="305">
        <f>SUM(D813:D822)</f>
        <v>13</v>
      </c>
      <c r="E812" s="305">
        <f>SUM(E813:E822)</f>
        <v>-455</v>
      </c>
      <c r="F812" s="293">
        <f t="shared" si="12"/>
        <v>3209</v>
      </c>
    </row>
    <row r="813" spans="1:6">
      <c r="A813" s="303" t="s">
        <v>1658</v>
      </c>
      <c r="B813" s="313" t="s">
        <v>264</v>
      </c>
      <c r="C813" s="305">
        <v>768</v>
      </c>
      <c r="D813" s="305">
        <v>0</v>
      </c>
      <c r="E813" s="305">
        <v>0</v>
      </c>
      <c r="F813" s="293">
        <f t="shared" si="12"/>
        <v>768</v>
      </c>
    </row>
    <row r="814" hidden="1" spans="1:6">
      <c r="A814" s="303" t="s">
        <v>1659</v>
      </c>
      <c r="B814" s="313" t="s">
        <v>266</v>
      </c>
      <c r="C814" s="305"/>
      <c r="D814" s="305"/>
      <c r="E814" s="305"/>
      <c r="F814" s="293">
        <f t="shared" si="12"/>
        <v>0</v>
      </c>
    </row>
    <row r="815" hidden="1" spans="1:6">
      <c r="A815" s="303" t="s">
        <v>1660</v>
      </c>
      <c r="B815" s="313" t="s">
        <v>268</v>
      </c>
      <c r="C815" s="305"/>
      <c r="D815" s="305"/>
      <c r="E815" s="305"/>
      <c r="F815" s="293">
        <f t="shared" si="12"/>
        <v>0</v>
      </c>
    </row>
    <row r="816" hidden="1" spans="1:6">
      <c r="A816" s="303" t="s">
        <v>1661</v>
      </c>
      <c r="B816" s="313" t="s">
        <v>1662</v>
      </c>
      <c r="C816" s="305"/>
      <c r="D816" s="305"/>
      <c r="E816" s="305"/>
      <c r="F816" s="293">
        <f t="shared" si="12"/>
        <v>0</v>
      </c>
    </row>
    <row r="817" hidden="1" spans="1:6">
      <c r="A817" s="303" t="s">
        <v>1663</v>
      </c>
      <c r="B817" s="313" t="s">
        <v>1664</v>
      </c>
      <c r="C817" s="305"/>
      <c r="D817" s="305"/>
      <c r="E817" s="305"/>
      <c r="F817" s="293">
        <f t="shared" si="12"/>
        <v>0</v>
      </c>
    </row>
    <row r="818" hidden="1" spans="1:6">
      <c r="A818" s="303" t="s">
        <v>1665</v>
      </c>
      <c r="B818" s="313" t="s">
        <v>1666</v>
      </c>
      <c r="C818" s="305"/>
      <c r="D818" s="305"/>
      <c r="E818" s="305"/>
      <c r="F818" s="293">
        <f t="shared" si="12"/>
        <v>0</v>
      </c>
    </row>
    <row r="819" hidden="1" spans="1:6">
      <c r="A819" s="303" t="s">
        <v>1667</v>
      </c>
      <c r="B819" s="313" t="s">
        <v>1668</v>
      </c>
      <c r="C819" s="305"/>
      <c r="D819" s="305"/>
      <c r="E819" s="305"/>
      <c r="F819" s="293">
        <f t="shared" si="12"/>
        <v>0</v>
      </c>
    </row>
    <row r="820" hidden="1" spans="1:6">
      <c r="A820" s="303" t="s">
        <v>1669</v>
      </c>
      <c r="B820" s="313" t="s">
        <v>1670</v>
      </c>
      <c r="C820" s="305"/>
      <c r="D820" s="305"/>
      <c r="E820" s="305"/>
      <c r="F820" s="293">
        <f t="shared" si="12"/>
        <v>0</v>
      </c>
    </row>
    <row r="821" hidden="1" spans="1:6">
      <c r="A821" s="303" t="s">
        <v>1671</v>
      </c>
      <c r="B821" s="313" t="s">
        <v>1672</v>
      </c>
      <c r="C821" s="305"/>
      <c r="D821" s="305"/>
      <c r="E821" s="305"/>
      <c r="F821" s="293">
        <f t="shared" si="12"/>
        <v>0</v>
      </c>
    </row>
    <row r="822" spans="1:6">
      <c r="A822" s="303" t="s">
        <v>1673</v>
      </c>
      <c r="B822" s="313" t="s">
        <v>1674</v>
      </c>
      <c r="C822" s="305">
        <v>2883</v>
      </c>
      <c r="D822" s="305">
        <v>13</v>
      </c>
      <c r="E822" s="305">
        <v>-455</v>
      </c>
      <c r="F822" s="293">
        <f t="shared" si="12"/>
        <v>2441</v>
      </c>
    </row>
    <row r="823" spans="1:6">
      <c r="A823" s="303" t="s">
        <v>1675</v>
      </c>
      <c r="B823" s="313" t="s">
        <v>1676</v>
      </c>
      <c r="C823" s="305">
        <v>0</v>
      </c>
      <c r="D823" s="305">
        <v>0</v>
      </c>
      <c r="E823" s="305">
        <v>0</v>
      </c>
      <c r="F823" s="293">
        <f t="shared" si="12"/>
        <v>0</v>
      </c>
    </row>
    <row r="824" spans="1:6">
      <c r="A824" s="303" t="s">
        <v>1677</v>
      </c>
      <c r="B824" s="313" t="s">
        <v>1678</v>
      </c>
      <c r="C824" s="305">
        <f>SUM(C825:C826)</f>
        <v>0</v>
      </c>
      <c r="D824" s="305">
        <f>SUM(D825:D826)</f>
        <v>0</v>
      </c>
      <c r="E824" s="305">
        <f>SUM(E825:E826)</f>
        <v>0</v>
      </c>
      <c r="F824" s="293">
        <f t="shared" si="12"/>
        <v>0</v>
      </c>
    </row>
    <row r="825" hidden="1" spans="1:6">
      <c r="A825" s="303" t="s">
        <v>1679</v>
      </c>
      <c r="B825" s="313" t="s">
        <v>1680</v>
      </c>
      <c r="C825" s="305"/>
      <c r="D825" s="305"/>
      <c r="E825" s="305"/>
      <c r="F825" s="293">
        <f t="shared" si="12"/>
        <v>0</v>
      </c>
    </row>
    <row r="826" hidden="1" spans="1:6">
      <c r="A826" s="303" t="s">
        <v>1681</v>
      </c>
      <c r="B826" s="313" t="s">
        <v>1682</v>
      </c>
      <c r="C826" s="305"/>
      <c r="D826" s="305"/>
      <c r="E826" s="305"/>
      <c r="F826" s="293">
        <f t="shared" si="12"/>
        <v>0</v>
      </c>
    </row>
    <row r="827" spans="1:6">
      <c r="A827" s="303" t="s">
        <v>1683</v>
      </c>
      <c r="B827" s="313" t="s">
        <v>1684</v>
      </c>
      <c r="C827" s="305">
        <f t="shared" ref="C827:C831" si="13">SUM(C828)</f>
        <v>0</v>
      </c>
      <c r="D827" s="305">
        <f t="shared" ref="D827:D831" si="14">SUM(D828)</f>
        <v>0</v>
      </c>
      <c r="E827" s="305">
        <f t="shared" ref="E827:E831" si="15">SUM(E828)</f>
        <v>0</v>
      </c>
      <c r="F827" s="293">
        <f t="shared" si="12"/>
        <v>0</v>
      </c>
    </row>
    <row r="828" hidden="1" spans="1:6">
      <c r="A828" s="303" t="s">
        <v>1685</v>
      </c>
      <c r="B828" s="313" t="s">
        <v>1686</v>
      </c>
      <c r="C828" s="305"/>
      <c r="D828" s="305"/>
      <c r="E828" s="305"/>
      <c r="F828" s="293">
        <f t="shared" si="12"/>
        <v>0</v>
      </c>
    </row>
    <row r="829" spans="1:6">
      <c r="A829" s="303" t="s">
        <v>1687</v>
      </c>
      <c r="B829" s="313" t="s">
        <v>1688</v>
      </c>
      <c r="C829" s="305">
        <f t="shared" si="13"/>
        <v>0</v>
      </c>
      <c r="D829" s="305">
        <f t="shared" si="14"/>
        <v>0</v>
      </c>
      <c r="E829" s="305">
        <f t="shared" si="15"/>
        <v>0</v>
      </c>
      <c r="F829" s="293">
        <f t="shared" si="12"/>
        <v>0</v>
      </c>
    </row>
    <row r="830" hidden="1" spans="1:6">
      <c r="A830" s="303" t="s">
        <v>1689</v>
      </c>
      <c r="B830" s="313" t="s">
        <v>1690</v>
      </c>
      <c r="C830" s="305"/>
      <c r="D830" s="305"/>
      <c r="E830" s="305"/>
      <c r="F830" s="293">
        <f t="shared" si="12"/>
        <v>0</v>
      </c>
    </row>
    <row r="831" spans="1:6">
      <c r="A831" s="303" t="s">
        <v>1691</v>
      </c>
      <c r="B831" s="313" t="s">
        <v>1692</v>
      </c>
      <c r="C831" s="305">
        <f t="shared" si="13"/>
        <v>20</v>
      </c>
      <c r="D831" s="305">
        <f t="shared" si="14"/>
        <v>15</v>
      </c>
      <c r="E831" s="305">
        <f t="shared" si="15"/>
        <v>0</v>
      </c>
      <c r="F831" s="293">
        <f t="shared" si="12"/>
        <v>35</v>
      </c>
    </row>
    <row r="832" spans="1:6">
      <c r="A832" s="303" t="s">
        <v>1693</v>
      </c>
      <c r="B832" s="313" t="s">
        <v>1694</v>
      </c>
      <c r="C832" s="305">
        <v>20</v>
      </c>
      <c r="D832" s="305">
        <v>15</v>
      </c>
      <c r="E832" s="305">
        <v>0</v>
      </c>
      <c r="F832" s="293">
        <f t="shared" si="12"/>
        <v>35</v>
      </c>
    </row>
    <row r="833" spans="1:6">
      <c r="A833" s="303" t="s">
        <v>1695</v>
      </c>
      <c r="B833" s="313" t="s">
        <v>1696</v>
      </c>
      <c r="C833" s="305">
        <f>SUM(C834,C860,C883,C911,C922,C929,C935,C938)</f>
        <v>50357</v>
      </c>
      <c r="D833" s="305">
        <f>SUM(D834,D860,D883,D911,D922,D929,D935,D938)</f>
        <v>6154</v>
      </c>
      <c r="E833" s="305">
        <f>SUM(E834,E860,E883,E911,E922,E929,E935,E938)</f>
        <v>-24836</v>
      </c>
      <c r="F833" s="293">
        <f t="shared" si="12"/>
        <v>31675</v>
      </c>
    </row>
    <row r="834" spans="1:6">
      <c r="A834" s="303" t="s">
        <v>1697</v>
      </c>
      <c r="B834" s="313" t="s">
        <v>1698</v>
      </c>
      <c r="C834" s="305">
        <f>SUM(C835:C859)</f>
        <v>28416</v>
      </c>
      <c r="D834" s="305">
        <f>SUM(D835:D859)</f>
        <v>1506</v>
      </c>
      <c r="E834" s="305">
        <f>SUM(E835:E859)</f>
        <v>-16097</v>
      </c>
      <c r="F834" s="293">
        <f t="shared" si="12"/>
        <v>13825</v>
      </c>
    </row>
    <row r="835" spans="1:6">
      <c r="A835" s="303" t="s">
        <v>1699</v>
      </c>
      <c r="B835" s="313" t="s">
        <v>264</v>
      </c>
      <c r="C835" s="305">
        <v>2019</v>
      </c>
      <c r="D835" s="305">
        <v>0</v>
      </c>
      <c r="E835" s="305">
        <v>0</v>
      </c>
      <c r="F835" s="293">
        <f t="shared" si="12"/>
        <v>2019</v>
      </c>
    </row>
    <row r="836" hidden="1" spans="1:6">
      <c r="A836" s="303" t="s">
        <v>1700</v>
      </c>
      <c r="B836" s="313" t="s">
        <v>266</v>
      </c>
      <c r="C836" s="305"/>
      <c r="D836" s="305"/>
      <c r="E836" s="305"/>
      <c r="F836" s="293">
        <f t="shared" si="12"/>
        <v>0</v>
      </c>
    </row>
    <row r="837" hidden="1" spans="1:6">
      <c r="A837" s="303" t="s">
        <v>1701</v>
      </c>
      <c r="B837" s="313" t="s">
        <v>268</v>
      </c>
      <c r="C837" s="305"/>
      <c r="D837" s="305"/>
      <c r="E837" s="305"/>
      <c r="F837" s="293">
        <f t="shared" si="12"/>
        <v>0</v>
      </c>
    </row>
    <row r="838" hidden="1" spans="1:6">
      <c r="A838" s="303" t="s">
        <v>1702</v>
      </c>
      <c r="B838" s="313" t="s">
        <v>282</v>
      </c>
      <c r="C838" s="305"/>
      <c r="D838" s="305"/>
      <c r="E838" s="305"/>
      <c r="F838" s="293">
        <f t="shared" si="12"/>
        <v>0</v>
      </c>
    </row>
    <row r="839" hidden="1" spans="1:6">
      <c r="A839" s="303" t="s">
        <v>1703</v>
      </c>
      <c r="B839" s="313" t="s">
        <v>1704</v>
      </c>
      <c r="C839" s="305"/>
      <c r="D839" s="305"/>
      <c r="E839" s="305"/>
      <c r="F839" s="293">
        <f t="shared" ref="F839:F902" si="16">SUM(C839+D839+E839)</f>
        <v>0</v>
      </c>
    </row>
    <row r="840" hidden="1" spans="1:6">
      <c r="A840" s="303" t="s">
        <v>1705</v>
      </c>
      <c r="B840" s="313" t="s">
        <v>1706</v>
      </c>
      <c r="C840" s="305"/>
      <c r="D840" s="305"/>
      <c r="E840" s="305"/>
      <c r="F840" s="293">
        <f t="shared" si="16"/>
        <v>0</v>
      </c>
    </row>
    <row r="841" spans="1:6">
      <c r="A841" s="303" t="s">
        <v>1707</v>
      </c>
      <c r="B841" s="313" t="s">
        <v>1708</v>
      </c>
      <c r="C841" s="305">
        <v>171</v>
      </c>
      <c r="D841" s="305">
        <v>0</v>
      </c>
      <c r="E841" s="305">
        <f>-20-56</f>
        <v>-76</v>
      </c>
      <c r="F841" s="293">
        <f t="shared" si="16"/>
        <v>95</v>
      </c>
    </row>
    <row r="842" spans="1:6">
      <c r="A842" s="303" t="s">
        <v>1709</v>
      </c>
      <c r="B842" s="313" t="s">
        <v>1710</v>
      </c>
      <c r="C842" s="305">
        <v>15</v>
      </c>
      <c r="D842" s="305">
        <v>0</v>
      </c>
      <c r="E842" s="305">
        <v>-15</v>
      </c>
      <c r="F842" s="293">
        <f t="shared" si="16"/>
        <v>0</v>
      </c>
    </row>
    <row r="843" hidden="1" spans="1:6">
      <c r="A843" s="303" t="s">
        <v>1711</v>
      </c>
      <c r="B843" s="313" t="s">
        <v>1712</v>
      </c>
      <c r="C843" s="305"/>
      <c r="D843" s="305"/>
      <c r="E843" s="305"/>
      <c r="F843" s="293">
        <f t="shared" si="16"/>
        <v>0</v>
      </c>
    </row>
    <row r="844" hidden="1" spans="1:6">
      <c r="A844" s="303" t="s">
        <v>1713</v>
      </c>
      <c r="B844" s="313" t="s">
        <v>1714</v>
      </c>
      <c r="C844" s="305"/>
      <c r="D844" s="305"/>
      <c r="E844" s="305"/>
      <c r="F844" s="293">
        <f t="shared" si="16"/>
        <v>0</v>
      </c>
    </row>
    <row r="845" hidden="1" spans="1:6">
      <c r="A845" s="303" t="s">
        <v>1715</v>
      </c>
      <c r="B845" s="313" t="s">
        <v>1716</v>
      </c>
      <c r="C845" s="305"/>
      <c r="D845" s="305"/>
      <c r="E845" s="305"/>
      <c r="F845" s="293">
        <f t="shared" si="16"/>
        <v>0</v>
      </c>
    </row>
    <row r="846" hidden="1" spans="1:6">
      <c r="A846" s="303" t="s">
        <v>1717</v>
      </c>
      <c r="B846" s="313" t="s">
        <v>1718</v>
      </c>
      <c r="C846" s="305"/>
      <c r="D846" s="305"/>
      <c r="E846" s="305"/>
      <c r="F846" s="293">
        <f t="shared" si="16"/>
        <v>0</v>
      </c>
    </row>
    <row r="847" spans="1:6">
      <c r="A847" s="303" t="s">
        <v>1719</v>
      </c>
      <c r="B847" s="313" t="s">
        <v>1720</v>
      </c>
      <c r="C847" s="305">
        <v>168</v>
      </c>
      <c r="D847" s="305">
        <v>233</v>
      </c>
      <c r="E847" s="305">
        <v>-168</v>
      </c>
      <c r="F847" s="293">
        <f t="shared" si="16"/>
        <v>233</v>
      </c>
    </row>
    <row r="848" spans="1:6">
      <c r="A848" s="303" t="s">
        <v>1721</v>
      </c>
      <c r="B848" s="313" t="s">
        <v>1722</v>
      </c>
      <c r="C848" s="305">
        <v>149</v>
      </c>
      <c r="D848" s="305">
        <v>0</v>
      </c>
      <c r="E848" s="305">
        <v>-149</v>
      </c>
      <c r="F848" s="293">
        <f t="shared" si="16"/>
        <v>0</v>
      </c>
    </row>
    <row r="849" spans="1:6">
      <c r="A849" s="303" t="s">
        <v>1723</v>
      </c>
      <c r="B849" s="313" t="s">
        <v>1724</v>
      </c>
      <c r="C849" s="305">
        <v>86</v>
      </c>
      <c r="D849" s="305">
        <v>31</v>
      </c>
      <c r="E849" s="305">
        <v>0</v>
      </c>
      <c r="F849" s="293">
        <f t="shared" si="16"/>
        <v>117</v>
      </c>
    </row>
    <row r="850" spans="1:6">
      <c r="A850" s="303" t="s">
        <v>1725</v>
      </c>
      <c r="B850" s="313" t="s">
        <v>1726</v>
      </c>
      <c r="C850" s="305">
        <v>298</v>
      </c>
      <c r="D850" s="305">
        <v>32</v>
      </c>
      <c r="E850" s="305">
        <f>-29-50-50</f>
        <v>-129</v>
      </c>
      <c r="F850" s="293">
        <f t="shared" si="16"/>
        <v>201</v>
      </c>
    </row>
    <row r="851" spans="1:6">
      <c r="A851" s="303" t="s">
        <v>1727</v>
      </c>
      <c r="B851" s="313" t="s">
        <v>1728</v>
      </c>
      <c r="C851" s="305">
        <v>26</v>
      </c>
      <c r="D851" s="305">
        <v>80</v>
      </c>
      <c r="E851" s="305">
        <f>-80-21</f>
        <v>-101</v>
      </c>
      <c r="F851" s="293">
        <f t="shared" si="16"/>
        <v>5</v>
      </c>
    </row>
    <row r="852" hidden="1" spans="1:6">
      <c r="A852" s="303" t="s">
        <v>1729</v>
      </c>
      <c r="B852" s="313" t="s">
        <v>1730</v>
      </c>
      <c r="C852" s="305"/>
      <c r="D852" s="305"/>
      <c r="E852" s="305"/>
      <c r="F852" s="293">
        <f t="shared" si="16"/>
        <v>0</v>
      </c>
    </row>
    <row r="853" hidden="1" spans="1:6">
      <c r="A853" s="303" t="s">
        <v>1731</v>
      </c>
      <c r="B853" s="313" t="s">
        <v>1732</v>
      </c>
      <c r="C853" s="305"/>
      <c r="D853" s="305"/>
      <c r="E853" s="305"/>
      <c r="F853" s="293">
        <f t="shared" si="16"/>
        <v>0</v>
      </c>
    </row>
    <row r="854" spans="1:6">
      <c r="A854" s="303" t="s">
        <v>1733</v>
      </c>
      <c r="B854" s="313" t="s">
        <v>1734</v>
      </c>
      <c r="C854" s="305">
        <v>40</v>
      </c>
      <c r="D854" s="305">
        <v>0</v>
      </c>
      <c r="E854" s="305">
        <v>-20</v>
      </c>
      <c r="F854" s="293">
        <f t="shared" si="16"/>
        <v>20</v>
      </c>
    </row>
    <row r="855" spans="1:6">
      <c r="A855" s="303" t="s">
        <v>1735</v>
      </c>
      <c r="B855" s="313" t="s">
        <v>1736</v>
      </c>
      <c r="C855" s="305">
        <v>7615</v>
      </c>
      <c r="D855" s="305">
        <v>0</v>
      </c>
      <c r="E855" s="305">
        <f>-2677-1174</f>
        <v>-3851</v>
      </c>
      <c r="F855" s="293">
        <f t="shared" si="16"/>
        <v>3764</v>
      </c>
    </row>
    <row r="856" spans="1:6">
      <c r="A856" s="303" t="s">
        <v>1737</v>
      </c>
      <c r="B856" s="313" t="s">
        <v>1738</v>
      </c>
      <c r="C856" s="305">
        <v>13315</v>
      </c>
      <c r="D856" s="305">
        <v>888</v>
      </c>
      <c r="E856" s="305">
        <f>(-15)+(-98)-198-9582</f>
        <v>-9893</v>
      </c>
      <c r="F856" s="293">
        <f t="shared" si="16"/>
        <v>4310</v>
      </c>
    </row>
    <row r="857" spans="1:6">
      <c r="A857" s="303" t="s">
        <v>1739</v>
      </c>
      <c r="B857" s="313" t="s">
        <v>1740</v>
      </c>
      <c r="C857" s="305">
        <v>5</v>
      </c>
      <c r="D857" s="305">
        <v>0</v>
      </c>
      <c r="E857" s="305">
        <v>-5</v>
      </c>
      <c r="F857" s="293">
        <f t="shared" si="16"/>
        <v>0</v>
      </c>
    </row>
    <row r="858" spans="1:6">
      <c r="A858" s="303" t="s">
        <v>1741</v>
      </c>
      <c r="B858" s="313" t="s">
        <v>1742</v>
      </c>
      <c r="C858" s="305">
        <v>3274</v>
      </c>
      <c r="D858" s="305">
        <v>44</v>
      </c>
      <c r="E858" s="305">
        <f>-50-206-72</f>
        <v>-328</v>
      </c>
      <c r="F858" s="293">
        <f t="shared" si="16"/>
        <v>2990</v>
      </c>
    </row>
    <row r="859" spans="1:6">
      <c r="A859" s="303" t="s">
        <v>1743</v>
      </c>
      <c r="B859" s="313" t="s">
        <v>1744</v>
      </c>
      <c r="C859" s="305">
        <v>1235</v>
      </c>
      <c r="D859" s="305">
        <v>198</v>
      </c>
      <c r="E859" s="305">
        <f>-340-604-35-383</f>
        <v>-1362</v>
      </c>
      <c r="F859" s="293">
        <f t="shared" si="16"/>
        <v>71</v>
      </c>
    </row>
    <row r="860" spans="1:6">
      <c r="A860" s="303" t="s">
        <v>1745</v>
      </c>
      <c r="B860" s="313" t="s">
        <v>1746</v>
      </c>
      <c r="C860" s="305">
        <f>SUM(C861:C882)</f>
        <v>375</v>
      </c>
      <c r="D860" s="305">
        <f>SUM(D861:D882)</f>
        <v>282</v>
      </c>
      <c r="E860" s="305">
        <f>SUM(E861:E882)</f>
        <v>-366</v>
      </c>
      <c r="F860" s="293">
        <f t="shared" si="16"/>
        <v>291</v>
      </c>
    </row>
    <row r="861" hidden="1" spans="1:6">
      <c r="A861" s="303" t="s">
        <v>1747</v>
      </c>
      <c r="B861" s="313" t="s">
        <v>264</v>
      </c>
      <c r="C861" s="305"/>
      <c r="D861" s="305"/>
      <c r="E861" s="305"/>
      <c r="F861" s="293">
        <f t="shared" si="16"/>
        <v>0</v>
      </c>
    </row>
    <row r="862" hidden="1" spans="1:6">
      <c r="A862" s="303" t="s">
        <v>1748</v>
      </c>
      <c r="B862" s="313" t="s">
        <v>266</v>
      </c>
      <c r="C862" s="305"/>
      <c r="D862" s="305"/>
      <c r="E862" s="305"/>
      <c r="F862" s="293">
        <f t="shared" si="16"/>
        <v>0</v>
      </c>
    </row>
    <row r="863" hidden="1" spans="1:6">
      <c r="A863" s="303" t="s">
        <v>1749</v>
      </c>
      <c r="B863" s="313" t="s">
        <v>268</v>
      </c>
      <c r="C863" s="305"/>
      <c r="D863" s="305"/>
      <c r="E863" s="305"/>
      <c r="F863" s="293">
        <f t="shared" si="16"/>
        <v>0</v>
      </c>
    </row>
    <row r="864" hidden="1" spans="1:6">
      <c r="A864" s="303" t="s">
        <v>1750</v>
      </c>
      <c r="B864" s="313" t="s">
        <v>1751</v>
      </c>
      <c r="C864" s="305"/>
      <c r="D864" s="305"/>
      <c r="E864" s="305"/>
      <c r="F864" s="293">
        <f t="shared" si="16"/>
        <v>0</v>
      </c>
    </row>
    <row r="865" spans="1:6">
      <c r="A865" s="303" t="s">
        <v>1752</v>
      </c>
      <c r="B865" s="313" t="s">
        <v>1753</v>
      </c>
      <c r="C865" s="305">
        <v>82</v>
      </c>
      <c r="D865" s="305">
        <f>108+50</f>
        <v>158</v>
      </c>
      <c r="E865" s="305">
        <v>-82</v>
      </c>
      <c r="F865" s="293">
        <f t="shared" si="16"/>
        <v>158</v>
      </c>
    </row>
    <row r="866" hidden="1" spans="1:6">
      <c r="A866" s="303" t="s">
        <v>1754</v>
      </c>
      <c r="B866" s="313" t="s">
        <v>1755</v>
      </c>
      <c r="C866" s="305"/>
      <c r="D866" s="305"/>
      <c r="E866" s="305"/>
      <c r="F866" s="293">
        <f t="shared" si="16"/>
        <v>0</v>
      </c>
    </row>
    <row r="867" hidden="1" spans="1:6">
      <c r="A867" s="303" t="s">
        <v>1756</v>
      </c>
      <c r="B867" s="313" t="s">
        <v>1757</v>
      </c>
      <c r="C867" s="305"/>
      <c r="D867" s="305"/>
      <c r="E867" s="305"/>
      <c r="F867" s="293">
        <f t="shared" si="16"/>
        <v>0</v>
      </c>
    </row>
    <row r="868" spans="1:6">
      <c r="A868" s="303" t="s">
        <v>1758</v>
      </c>
      <c r="B868" s="313" t="s">
        <v>1759</v>
      </c>
      <c r="C868" s="305">
        <v>9</v>
      </c>
      <c r="D868" s="305">
        <v>28</v>
      </c>
      <c r="E868" s="305">
        <v>0</v>
      </c>
      <c r="F868" s="293">
        <f t="shared" si="16"/>
        <v>37</v>
      </c>
    </row>
    <row r="869" hidden="1" spans="1:6">
      <c r="A869" s="303" t="s">
        <v>1760</v>
      </c>
      <c r="B869" s="313" t="s">
        <v>1761</v>
      </c>
      <c r="C869" s="305"/>
      <c r="D869" s="305"/>
      <c r="E869" s="305"/>
      <c r="F869" s="293">
        <f t="shared" si="16"/>
        <v>0</v>
      </c>
    </row>
    <row r="870" hidden="1" spans="1:6">
      <c r="A870" s="303" t="s">
        <v>1762</v>
      </c>
      <c r="B870" s="313" t="s">
        <v>1763</v>
      </c>
      <c r="C870" s="305"/>
      <c r="D870" s="305"/>
      <c r="E870" s="305"/>
      <c r="F870" s="293">
        <f t="shared" si="16"/>
        <v>0</v>
      </c>
    </row>
    <row r="871" hidden="1" spans="1:6">
      <c r="A871" s="303" t="s">
        <v>1764</v>
      </c>
      <c r="B871" s="313" t="s">
        <v>1765</v>
      </c>
      <c r="C871" s="305"/>
      <c r="D871" s="305"/>
      <c r="E871" s="305"/>
      <c r="F871" s="293">
        <f t="shared" si="16"/>
        <v>0</v>
      </c>
    </row>
    <row r="872" hidden="1" spans="1:6">
      <c r="A872" s="303" t="s">
        <v>1766</v>
      </c>
      <c r="B872" s="313" t="s">
        <v>1767</v>
      </c>
      <c r="C872" s="305"/>
      <c r="D872" s="305"/>
      <c r="E872" s="305"/>
      <c r="F872" s="293">
        <f t="shared" si="16"/>
        <v>0</v>
      </c>
    </row>
    <row r="873" hidden="1" spans="1:6">
      <c r="A873" s="303" t="s">
        <v>1768</v>
      </c>
      <c r="B873" s="313" t="s">
        <v>1769</v>
      </c>
      <c r="C873" s="305"/>
      <c r="D873" s="305"/>
      <c r="E873" s="305"/>
      <c r="F873" s="293">
        <f t="shared" si="16"/>
        <v>0</v>
      </c>
    </row>
    <row r="874" hidden="1" spans="1:6">
      <c r="A874" s="303" t="s">
        <v>1770</v>
      </c>
      <c r="B874" s="313" t="s">
        <v>1771</v>
      </c>
      <c r="C874" s="305"/>
      <c r="D874" s="305"/>
      <c r="E874" s="305"/>
      <c r="F874" s="293">
        <f t="shared" si="16"/>
        <v>0</v>
      </c>
    </row>
    <row r="875" hidden="1" spans="1:6">
      <c r="A875" s="303" t="s">
        <v>1772</v>
      </c>
      <c r="B875" s="313" t="s">
        <v>1773</v>
      </c>
      <c r="C875" s="305"/>
      <c r="D875" s="305"/>
      <c r="E875" s="305"/>
      <c r="F875" s="293">
        <f t="shared" si="16"/>
        <v>0</v>
      </c>
    </row>
    <row r="876" hidden="1" spans="1:6">
      <c r="A876" s="303" t="s">
        <v>1774</v>
      </c>
      <c r="B876" s="313" t="s">
        <v>1775</v>
      </c>
      <c r="C876" s="305"/>
      <c r="D876" s="305"/>
      <c r="E876" s="305"/>
      <c r="F876" s="293">
        <f t="shared" si="16"/>
        <v>0</v>
      </c>
    </row>
    <row r="877" hidden="1" spans="1:6">
      <c r="A877" s="303" t="s">
        <v>1776</v>
      </c>
      <c r="B877" s="313" t="s">
        <v>1777</v>
      </c>
      <c r="C877" s="305"/>
      <c r="D877" s="305"/>
      <c r="E877" s="305"/>
      <c r="F877" s="293">
        <f t="shared" si="16"/>
        <v>0</v>
      </c>
    </row>
    <row r="878" spans="1:6">
      <c r="A878" s="303" t="s">
        <v>1778</v>
      </c>
      <c r="B878" s="313" t="s">
        <v>1779</v>
      </c>
      <c r="C878" s="305">
        <v>81</v>
      </c>
      <c r="D878" s="305">
        <v>85</v>
      </c>
      <c r="E878" s="305">
        <v>-82</v>
      </c>
      <c r="F878" s="293">
        <f t="shared" si="16"/>
        <v>84</v>
      </c>
    </row>
    <row r="879" hidden="1" spans="1:6">
      <c r="A879" s="303" t="s">
        <v>1780</v>
      </c>
      <c r="B879" s="313" t="s">
        <v>1781</v>
      </c>
      <c r="C879" s="305"/>
      <c r="D879" s="305"/>
      <c r="E879" s="305"/>
      <c r="F879" s="293">
        <f t="shared" si="16"/>
        <v>0</v>
      </c>
    </row>
    <row r="880" hidden="1" spans="1:6">
      <c r="A880" s="303" t="s">
        <v>1782</v>
      </c>
      <c r="B880" s="313" t="s">
        <v>1716</v>
      </c>
      <c r="C880" s="305"/>
      <c r="D880" s="305"/>
      <c r="E880" s="305"/>
      <c r="F880" s="293">
        <f t="shared" si="16"/>
        <v>0</v>
      </c>
    </row>
    <row r="881" hidden="1" spans="1:6">
      <c r="A881" s="303" t="s">
        <v>1783</v>
      </c>
      <c r="B881" s="313" t="s">
        <v>1784</v>
      </c>
      <c r="C881" s="305"/>
      <c r="D881" s="305"/>
      <c r="E881" s="305"/>
      <c r="F881" s="293">
        <f t="shared" si="16"/>
        <v>0</v>
      </c>
    </row>
    <row r="882" spans="1:6">
      <c r="A882" s="303" t="s">
        <v>1785</v>
      </c>
      <c r="B882" s="313" t="s">
        <v>1786</v>
      </c>
      <c r="C882" s="305">
        <v>203</v>
      </c>
      <c r="D882" s="305">
        <v>11</v>
      </c>
      <c r="E882" s="305">
        <v>-202</v>
      </c>
      <c r="F882" s="293">
        <f t="shared" si="16"/>
        <v>12</v>
      </c>
    </row>
    <row r="883" spans="1:6">
      <c r="A883" s="303" t="s">
        <v>1787</v>
      </c>
      <c r="B883" s="313" t="s">
        <v>1788</v>
      </c>
      <c r="C883" s="305">
        <f>SUM(C884:C910)</f>
        <v>7191</v>
      </c>
      <c r="D883" s="305">
        <f>SUM(D884:D910)</f>
        <v>1268</v>
      </c>
      <c r="E883" s="305">
        <f>SUM(E884:E910)</f>
        <v>-1119</v>
      </c>
      <c r="F883" s="293">
        <f t="shared" si="16"/>
        <v>7340</v>
      </c>
    </row>
    <row r="884" spans="1:6">
      <c r="A884" s="303" t="s">
        <v>1789</v>
      </c>
      <c r="B884" s="313" t="s">
        <v>264</v>
      </c>
      <c r="C884" s="305">
        <v>428</v>
      </c>
      <c r="D884" s="305">
        <v>0</v>
      </c>
      <c r="E884" s="305">
        <v>0</v>
      </c>
      <c r="F884" s="293">
        <f t="shared" si="16"/>
        <v>428</v>
      </c>
    </row>
    <row r="885" hidden="1" spans="1:6">
      <c r="A885" s="303" t="s">
        <v>1790</v>
      </c>
      <c r="B885" s="313" t="s">
        <v>266</v>
      </c>
      <c r="C885" s="305"/>
      <c r="D885" s="305"/>
      <c r="E885" s="305"/>
      <c r="F885" s="293">
        <f t="shared" si="16"/>
        <v>0</v>
      </c>
    </row>
    <row r="886" hidden="1" spans="1:6">
      <c r="A886" s="303" t="s">
        <v>1791</v>
      </c>
      <c r="B886" s="313" t="s">
        <v>268</v>
      </c>
      <c r="C886" s="305"/>
      <c r="D886" s="305"/>
      <c r="E886" s="305"/>
      <c r="F886" s="293">
        <f t="shared" si="16"/>
        <v>0</v>
      </c>
    </row>
    <row r="887" hidden="1" spans="1:6">
      <c r="A887" s="303" t="s">
        <v>1792</v>
      </c>
      <c r="B887" s="313" t="s">
        <v>1793</v>
      </c>
      <c r="C887" s="305"/>
      <c r="D887" s="305"/>
      <c r="E887" s="305"/>
      <c r="F887" s="293">
        <f t="shared" si="16"/>
        <v>0</v>
      </c>
    </row>
    <row r="888" spans="1:6">
      <c r="A888" s="303" t="s">
        <v>1794</v>
      </c>
      <c r="B888" s="313" t="s">
        <v>1795</v>
      </c>
      <c r="C888" s="305">
        <v>6184</v>
      </c>
      <c r="D888" s="305">
        <v>1233</v>
      </c>
      <c r="E888" s="305">
        <v>-800</v>
      </c>
      <c r="F888" s="293">
        <f t="shared" si="16"/>
        <v>6617</v>
      </c>
    </row>
    <row r="889" spans="1:6">
      <c r="A889" s="303" t="s">
        <v>1796</v>
      </c>
      <c r="B889" s="313" t="s">
        <v>1797</v>
      </c>
      <c r="C889" s="305">
        <v>96</v>
      </c>
      <c r="D889" s="305">
        <v>0</v>
      </c>
      <c r="E889" s="305">
        <v>-96</v>
      </c>
      <c r="F889" s="293">
        <f t="shared" si="16"/>
        <v>0</v>
      </c>
    </row>
    <row r="890" hidden="1" spans="1:6">
      <c r="A890" s="303" t="s">
        <v>1798</v>
      </c>
      <c r="B890" s="313" t="s">
        <v>1799</v>
      </c>
      <c r="C890" s="305"/>
      <c r="D890" s="305"/>
      <c r="E890" s="305"/>
      <c r="F890" s="293">
        <f t="shared" si="16"/>
        <v>0</v>
      </c>
    </row>
    <row r="891" hidden="1" spans="1:6">
      <c r="A891" s="303" t="s">
        <v>1800</v>
      </c>
      <c r="B891" s="313" t="s">
        <v>1801</v>
      </c>
      <c r="C891" s="305"/>
      <c r="D891" s="305"/>
      <c r="E891" s="305"/>
      <c r="F891" s="293">
        <f t="shared" si="16"/>
        <v>0</v>
      </c>
    </row>
    <row r="892" hidden="1" spans="1:6">
      <c r="A892" s="303" t="s">
        <v>1802</v>
      </c>
      <c r="B892" s="313" t="s">
        <v>1803</v>
      </c>
      <c r="C892" s="305"/>
      <c r="D892" s="305"/>
      <c r="E892" s="305"/>
      <c r="F892" s="293">
        <f t="shared" si="16"/>
        <v>0</v>
      </c>
    </row>
    <row r="893" spans="1:6">
      <c r="A893" s="303" t="s">
        <v>1804</v>
      </c>
      <c r="B893" s="313" t="s">
        <v>1805</v>
      </c>
      <c r="C893" s="305">
        <v>34</v>
      </c>
      <c r="D893" s="305">
        <v>0</v>
      </c>
      <c r="E893" s="305">
        <f>-14-20</f>
        <v>-34</v>
      </c>
      <c r="F893" s="293">
        <f t="shared" si="16"/>
        <v>0</v>
      </c>
    </row>
    <row r="894" spans="1:6">
      <c r="A894" s="303" t="s">
        <v>1806</v>
      </c>
      <c r="B894" s="313" t="s">
        <v>1807</v>
      </c>
      <c r="C894" s="305">
        <v>13</v>
      </c>
      <c r="D894" s="305">
        <v>0</v>
      </c>
      <c r="E894" s="305">
        <v>-13</v>
      </c>
      <c r="F894" s="293">
        <f t="shared" si="16"/>
        <v>0</v>
      </c>
    </row>
    <row r="895" hidden="1" spans="1:6">
      <c r="A895" s="303" t="s">
        <v>1808</v>
      </c>
      <c r="B895" s="313" t="s">
        <v>1809</v>
      </c>
      <c r="C895" s="305"/>
      <c r="D895" s="305"/>
      <c r="E895" s="305"/>
      <c r="F895" s="293">
        <f t="shared" si="16"/>
        <v>0</v>
      </c>
    </row>
    <row r="896" hidden="1" spans="1:6">
      <c r="A896" s="303" t="s">
        <v>1810</v>
      </c>
      <c r="B896" s="313" t="s">
        <v>1811</v>
      </c>
      <c r="C896" s="305"/>
      <c r="D896" s="305"/>
      <c r="E896" s="305"/>
      <c r="F896" s="293">
        <f t="shared" si="16"/>
        <v>0</v>
      </c>
    </row>
    <row r="897" spans="1:6">
      <c r="A897" s="303" t="s">
        <v>1812</v>
      </c>
      <c r="B897" s="313" t="s">
        <v>1813</v>
      </c>
      <c r="C897" s="305">
        <v>180</v>
      </c>
      <c r="D897" s="305">
        <v>0</v>
      </c>
      <c r="E897" s="305">
        <f>-10-80</f>
        <v>-90</v>
      </c>
      <c r="F897" s="293">
        <f t="shared" si="16"/>
        <v>90</v>
      </c>
    </row>
    <row r="898" hidden="1" spans="1:6">
      <c r="A898" s="303" t="s">
        <v>1814</v>
      </c>
      <c r="B898" s="313" t="s">
        <v>1815</v>
      </c>
      <c r="C898" s="305"/>
      <c r="D898" s="305">
        <v>2</v>
      </c>
      <c r="E898" s="305">
        <v>0</v>
      </c>
      <c r="F898" s="293">
        <f t="shared" si="16"/>
        <v>2</v>
      </c>
    </row>
    <row r="899" hidden="1" spans="1:6">
      <c r="A899" s="303" t="s">
        <v>1816</v>
      </c>
      <c r="B899" s="313" t="s">
        <v>1817</v>
      </c>
      <c r="C899" s="305"/>
      <c r="D899" s="305"/>
      <c r="E899" s="305"/>
      <c r="F899" s="293">
        <f t="shared" si="16"/>
        <v>0</v>
      </c>
    </row>
    <row r="900" hidden="1" spans="1:6">
      <c r="A900" s="303" t="s">
        <v>1818</v>
      </c>
      <c r="B900" s="313" t="s">
        <v>1819</v>
      </c>
      <c r="C900" s="305"/>
      <c r="D900" s="305"/>
      <c r="E900" s="305"/>
      <c r="F900" s="293">
        <f t="shared" si="16"/>
        <v>0</v>
      </c>
    </row>
    <row r="901" hidden="1" spans="1:6">
      <c r="A901" s="303" t="s">
        <v>1820</v>
      </c>
      <c r="B901" s="313" t="s">
        <v>1821</v>
      </c>
      <c r="C901" s="305"/>
      <c r="D901" s="305"/>
      <c r="E901" s="305"/>
      <c r="F901" s="293">
        <f t="shared" si="16"/>
        <v>0</v>
      </c>
    </row>
    <row r="902" hidden="1" spans="1:6">
      <c r="A902" s="303" t="s">
        <v>1822</v>
      </c>
      <c r="B902" s="313" t="s">
        <v>1823</v>
      </c>
      <c r="C902" s="305"/>
      <c r="D902" s="305"/>
      <c r="E902" s="305"/>
      <c r="F902" s="293">
        <f t="shared" si="16"/>
        <v>0</v>
      </c>
    </row>
    <row r="903" spans="1:6">
      <c r="A903" s="303" t="s">
        <v>1824</v>
      </c>
      <c r="B903" s="313" t="s">
        <v>1825</v>
      </c>
      <c r="C903" s="305">
        <v>132</v>
      </c>
      <c r="D903" s="305">
        <v>2</v>
      </c>
      <c r="E903" s="305">
        <v>0</v>
      </c>
      <c r="F903" s="293">
        <f t="shared" ref="F903:F966" si="17">SUM(C903+D903+E903)</f>
        <v>134</v>
      </c>
    </row>
    <row r="904" hidden="1" spans="1:6">
      <c r="A904" s="303" t="s">
        <v>1826</v>
      </c>
      <c r="B904" s="313" t="s">
        <v>1827</v>
      </c>
      <c r="C904" s="305"/>
      <c r="D904" s="305"/>
      <c r="E904" s="305"/>
      <c r="F904" s="293">
        <f t="shared" si="17"/>
        <v>0</v>
      </c>
    </row>
    <row r="905" hidden="1" spans="1:6">
      <c r="A905" s="303" t="s">
        <v>1828</v>
      </c>
      <c r="B905" s="313" t="s">
        <v>1773</v>
      </c>
      <c r="C905" s="305"/>
      <c r="D905" s="305"/>
      <c r="E905" s="305"/>
      <c r="F905" s="293">
        <f t="shared" si="17"/>
        <v>0</v>
      </c>
    </row>
    <row r="906" hidden="1" spans="1:6">
      <c r="A906" s="303" t="s">
        <v>1829</v>
      </c>
      <c r="B906" s="313" t="s">
        <v>1830</v>
      </c>
      <c r="C906" s="305"/>
      <c r="D906" s="305"/>
      <c r="E906" s="305"/>
      <c r="F906" s="293">
        <f t="shared" si="17"/>
        <v>0</v>
      </c>
    </row>
    <row r="907" spans="1:6">
      <c r="A907" s="303" t="s">
        <v>1831</v>
      </c>
      <c r="B907" s="313" t="s">
        <v>1832</v>
      </c>
      <c r="C907" s="305">
        <v>0</v>
      </c>
      <c r="D907" s="305">
        <v>24</v>
      </c>
      <c r="E907" s="305">
        <v>0</v>
      </c>
      <c r="F907" s="293">
        <f t="shared" si="17"/>
        <v>24</v>
      </c>
    </row>
    <row r="908" hidden="1" spans="1:6">
      <c r="A908" s="303" t="s">
        <v>1833</v>
      </c>
      <c r="B908" s="313" t="s">
        <v>1834</v>
      </c>
      <c r="C908" s="305"/>
      <c r="D908" s="305"/>
      <c r="E908" s="305"/>
      <c r="F908" s="293">
        <f t="shared" si="17"/>
        <v>0</v>
      </c>
    </row>
    <row r="909" hidden="1" spans="1:6">
      <c r="A909" s="303" t="s">
        <v>1835</v>
      </c>
      <c r="B909" s="313" t="s">
        <v>1836</v>
      </c>
      <c r="C909" s="305"/>
      <c r="D909" s="305"/>
      <c r="E909" s="305"/>
      <c r="F909" s="293">
        <f t="shared" si="17"/>
        <v>0</v>
      </c>
    </row>
    <row r="910" spans="1:6">
      <c r="A910" s="303" t="s">
        <v>1837</v>
      </c>
      <c r="B910" s="313" t="s">
        <v>1838</v>
      </c>
      <c r="C910" s="305">
        <v>124</v>
      </c>
      <c r="D910" s="305">
        <v>7</v>
      </c>
      <c r="E910" s="305">
        <v>-86</v>
      </c>
      <c r="F910" s="293">
        <f t="shared" si="17"/>
        <v>45</v>
      </c>
    </row>
    <row r="911" spans="1:6">
      <c r="A911" s="303" t="s">
        <v>1839</v>
      </c>
      <c r="B911" s="313" t="s">
        <v>1840</v>
      </c>
      <c r="C911" s="305">
        <f>SUM(C912:C921)</f>
        <v>6885</v>
      </c>
      <c r="D911" s="305">
        <f>SUM(D912:D921)</f>
        <v>141</v>
      </c>
      <c r="E911" s="305">
        <f>SUM(E912:E921)</f>
        <v>-5099</v>
      </c>
      <c r="F911" s="293">
        <f t="shared" si="17"/>
        <v>1927</v>
      </c>
    </row>
    <row r="912" hidden="1" spans="1:6">
      <c r="A912" s="303" t="s">
        <v>1841</v>
      </c>
      <c r="B912" s="313" t="s">
        <v>264</v>
      </c>
      <c r="C912" s="305"/>
      <c r="D912" s="305"/>
      <c r="E912" s="305"/>
      <c r="F912" s="293">
        <f t="shared" si="17"/>
        <v>0</v>
      </c>
    </row>
    <row r="913" hidden="1" spans="1:6">
      <c r="A913" s="303" t="s">
        <v>1842</v>
      </c>
      <c r="B913" s="313" t="s">
        <v>266</v>
      </c>
      <c r="C913" s="305"/>
      <c r="D913" s="305"/>
      <c r="E913" s="305"/>
      <c r="F913" s="293">
        <f t="shared" si="17"/>
        <v>0</v>
      </c>
    </row>
    <row r="914" hidden="1" spans="1:6">
      <c r="A914" s="303" t="s">
        <v>1843</v>
      </c>
      <c r="B914" s="313" t="s">
        <v>268</v>
      </c>
      <c r="C914" s="305"/>
      <c r="D914" s="305"/>
      <c r="E914" s="305"/>
      <c r="F914" s="293">
        <f t="shared" si="17"/>
        <v>0</v>
      </c>
    </row>
    <row r="915" spans="1:6">
      <c r="A915" s="303" t="s">
        <v>1844</v>
      </c>
      <c r="B915" s="313" t="s">
        <v>1845</v>
      </c>
      <c r="C915" s="305">
        <v>0</v>
      </c>
      <c r="D915" s="305">
        <v>1</v>
      </c>
      <c r="E915" s="305">
        <v>0</v>
      </c>
      <c r="F915" s="293">
        <f t="shared" si="17"/>
        <v>1</v>
      </c>
    </row>
    <row r="916" spans="1:6">
      <c r="A916" s="303" t="s">
        <v>1846</v>
      </c>
      <c r="B916" s="313" t="s">
        <v>1847</v>
      </c>
      <c r="C916" s="305">
        <v>90</v>
      </c>
      <c r="D916" s="305">
        <v>0</v>
      </c>
      <c r="E916" s="305">
        <v>-90</v>
      </c>
      <c r="F916" s="293">
        <f t="shared" si="17"/>
        <v>0</v>
      </c>
    </row>
    <row r="917" hidden="1" spans="1:6">
      <c r="A917" s="303" t="s">
        <v>1848</v>
      </c>
      <c r="B917" s="313" t="s">
        <v>1849</v>
      </c>
      <c r="C917" s="305"/>
      <c r="D917" s="305"/>
      <c r="E917" s="305"/>
      <c r="F917" s="293">
        <f t="shared" si="17"/>
        <v>0</v>
      </c>
    </row>
    <row r="918" hidden="1" spans="1:6">
      <c r="A918" s="303" t="s">
        <v>1850</v>
      </c>
      <c r="B918" s="313" t="s">
        <v>1851</v>
      </c>
      <c r="C918" s="305"/>
      <c r="D918" s="305"/>
      <c r="E918" s="305"/>
      <c r="F918" s="293">
        <f t="shared" si="17"/>
        <v>0</v>
      </c>
    </row>
    <row r="919" hidden="1" spans="1:6">
      <c r="A919" s="303" t="s">
        <v>1852</v>
      </c>
      <c r="B919" s="313" t="s">
        <v>1853</v>
      </c>
      <c r="C919" s="305"/>
      <c r="D919" s="305"/>
      <c r="E919" s="305"/>
      <c r="F919" s="293">
        <f t="shared" si="17"/>
        <v>0</v>
      </c>
    </row>
    <row r="920" hidden="1" spans="1:6">
      <c r="A920" s="303" t="s">
        <v>1854</v>
      </c>
      <c r="B920" s="313" t="s">
        <v>282</v>
      </c>
      <c r="C920" s="305"/>
      <c r="D920" s="305"/>
      <c r="E920" s="305"/>
      <c r="F920" s="293">
        <f t="shared" si="17"/>
        <v>0</v>
      </c>
    </row>
    <row r="921" spans="1:6">
      <c r="A921" s="303" t="s">
        <v>1855</v>
      </c>
      <c r="B921" s="313" t="s">
        <v>1856</v>
      </c>
      <c r="C921" s="305">
        <v>6795</v>
      </c>
      <c r="D921" s="305">
        <v>140</v>
      </c>
      <c r="E921" s="305">
        <f>-2468-1000-1541</f>
        <v>-5009</v>
      </c>
      <c r="F921" s="293">
        <f t="shared" si="17"/>
        <v>1926</v>
      </c>
    </row>
    <row r="922" spans="1:6">
      <c r="A922" s="303" t="s">
        <v>1857</v>
      </c>
      <c r="B922" s="313" t="s">
        <v>1858</v>
      </c>
      <c r="C922" s="305">
        <f>SUM(C923:C928)</f>
        <v>5529</v>
      </c>
      <c r="D922" s="305">
        <f>SUM(D923:D928)</f>
        <v>0</v>
      </c>
      <c r="E922" s="305">
        <f>SUM(E923:E928)</f>
        <v>-1537</v>
      </c>
      <c r="F922" s="293">
        <f t="shared" si="17"/>
        <v>3992</v>
      </c>
    </row>
    <row r="923" spans="1:6">
      <c r="A923" s="303" t="s">
        <v>1859</v>
      </c>
      <c r="B923" s="313" t="s">
        <v>1860</v>
      </c>
      <c r="C923" s="305">
        <v>80</v>
      </c>
      <c r="D923" s="305">
        <v>0</v>
      </c>
      <c r="E923" s="305">
        <v>-80</v>
      </c>
      <c r="F923" s="293">
        <f t="shared" si="17"/>
        <v>0</v>
      </c>
    </row>
    <row r="924" hidden="1" spans="1:6">
      <c r="A924" s="303" t="s">
        <v>1861</v>
      </c>
      <c r="B924" s="313" t="s">
        <v>1862</v>
      </c>
      <c r="C924" s="305"/>
      <c r="D924" s="305"/>
      <c r="E924" s="305"/>
      <c r="F924" s="293">
        <f t="shared" si="17"/>
        <v>0</v>
      </c>
    </row>
    <row r="925" spans="1:6">
      <c r="A925" s="303" t="s">
        <v>1863</v>
      </c>
      <c r="B925" s="313" t="s">
        <v>1864</v>
      </c>
      <c r="C925" s="305">
        <v>5122</v>
      </c>
      <c r="D925" s="305">
        <v>0</v>
      </c>
      <c r="E925" s="305">
        <v>-1130</v>
      </c>
      <c r="F925" s="293">
        <f t="shared" si="17"/>
        <v>3992</v>
      </c>
    </row>
    <row r="926" hidden="1" spans="1:6">
      <c r="A926" s="303" t="s">
        <v>1865</v>
      </c>
      <c r="B926" s="313" t="s">
        <v>1866</v>
      </c>
      <c r="C926" s="305"/>
      <c r="D926" s="305"/>
      <c r="E926" s="305"/>
      <c r="F926" s="293">
        <f t="shared" si="17"/>
        <v>0</v>
      </c>
    </row>
    <row r="927" hidden="1" spans="1:6">
      <c r="A927" s="303" t="s">
        <v>1867</v>
      </c>
      <c r="B927" s="313" t="s">
        <v>1868</v>
      </c>
      <c r="C927" s="305"/>
      <c r="D927" s="305"/>
      <c r="E927" s="305"/>
      <c r="F927" s="293">
        <f t="shared" si="17"/>
        <v>0</v>
      </c>
    </row>
    <row r="928" spans="1:6">
      <c r="A928" s="303" t="s">
        <v>1869</v>
      </c>
      <c r="B928" s="313" t="s">
        <v>1870</v>
      </c>
      <c r="C928" s="305">
        <v>327</v>
      </c>
      <c r="D928" s="305">
        <v>0</v>
      </c>
      <c r="E928" s="305">
        <v>-327</v>
      </c>
      <c r="F928" s="293">
        <f t="shared" si="17"/>
        <v>0</v>
      </c>
    </row>
    <row r="929" spans="1:6">
      <c r="A929" s="303" t="s">
        <v>1871</v>
      </c>
      <c r="B929" s="313" t="s">
        <v>1872</v>
      </c>
      <c r="C929" s="305">
        <f>SUM(C930:C934)</f>
        <v>1937</v>
      </c>
      <c r="D929" s="305">
        <f>SUM(D930:D934)</f>
        <v>4</v>
      </c>
      <c r="E929" s="305">
        <f>SUM(E930:E934)</f>
        <v>-618</v>
      </c>
      <c r="F929" s="293">
        <f t="shared" si="17"/>
        <v>1323</v>
      </c>
    </row>
    <row r="930" hidden="1" spans="1:6">
      <c r="A930" s="303" t="s">
        <v>1873</v>
      </c>
      <c r="B930" s="313" t="s">
        <v>1874</v>
      </c>
      <c r="C930" s="305"/>
      <c r="D930" s="305"/>
      <c r="E930" s="305"/>
      <c r="F930" s="293">
        <f t="shared" si="17"/>
        <v>0</v>
      </c>
    </row>
    <row r="931" spans="1:6">
      <c r="A931" s="303" t="s">
        <v>1875</v>
      </c>
      <c r="B931" s="313" t="s">
        <v>1876</v>
      </c>
      <c r="C931" s="305">
        <v>1937</v>
      </c>
      <c r="D931" s="305">
        <v>4</v>
      </c>
      <c r="E931" s="305">
        <f>-230-388</f>
        <v>-618</v>
      </c>
      <c r="F931" s="293">
        <f t="shared" si="17"/>
        <v>1323</v>
      </c>
    </row>
    <row r="932" hidden="1" spans="1:6">
      <c r="A932" s="303" t="s">
        <v>1877</v>
      </c>
      <c r="B932" s="313" t="s">
        <v>1878</v>
      </c>
      <c r="C932" s="305"/>
      <c r="D932" s="305"/>
      <c r="E932" s="305"/>
      <c r="F932" s="293">
        <f t="shared" si="17"/>
        <v>0</v>
      </c>
    </row>
    <row r="933" hidden="1" spans="1:6">
      <c r="A933" s="303" t="s">
        <v>1879</v>
      </c>
      <c r="B933" s="313" t="s">
        <v>1880</v>
      </c>
      <c r="C933" s="305"/>
      <c r="D933" s="305"/>
      <c r="E933" s="305"/>
      <c r="F933" s="293">
        <f t="shared" si="17"/>
        <v>0</v>
      </c>
    </row>
    <row r="934" hidden="1" spans="1:6">
      <c r="A934" s="303" t="s">
        <v>1881</v>
      </c>
      <c r="B934" s="313" t="s">
        <v>1882</v>
      </c>
      <c r="C934" s="305"/>
      <c r="D934" s="305"/>
      <c r="E934" s="305"/>
      <c r="F934" s="293">
        <f t="shared" si="17"/>
        <v>0</v>
      </c>
    </row>
    <row r="935" spans="1:6">
      <c r="A935" s="303" t="s">
        <v>1883</v>
      </c>
      <c r="B935" s="313" t="s">
        <v>1884</v>
      </c>
      <c r="C935" s="305">
        <f>SUM(C936:C937)</f>
        <v>0</v>
      </c>
      <c r="D935" s="305">
        <f>SUM(D936:D937)</f>
        <v>0</v>
      </c>
      <c r="E935" s="305">
        <f>SUM(E936:E937)</f>
        <v>0</v>
      </c>
      <c r="F935" s="293">
        <f t="shared" si="17"/>
        <v>0</v>
      </c>
    </row>
    <row r="936" hidden="1" spans="1:6">
      <c r="A936" s="303" t="s">
        <v>1885</v>
      </c>
      <c r="B936" s="313" t="s">
        <v>1886</v>
      </c>
      <c r="C936" s="305"/>
      <c r="D936" s="305"/>
      <c r="E936" s="305"/>
      <c r="F936" s="293">
        <f t="shared" si="17"/>
        <v>0</v>
      </c>
    </row>
    <row r="937" hidden="1" spans="1:6">
      <c r="A937" s="303" t="s">
        <v>1887</v>
      </c>
      <c r="B937" s="313" t="s">
        <v>1888</v>
      </c>
      <c r="C937" s="305"/>
      <c r="D937" s="305"/>
      <c r="E937" s="305"/>
      <c r="F937" s="293">
        <f t="shared" si="17"/>
        <v>0</v>
      </c>
    </row>
    <row r="938" spans="1:6">
      <c r="A938" s="303" t="s">
        <v>1889</v>
      </c>
      <c r="B938" s="313" t="s">
        <v>1890</v>
      </c>
      <c r="C938" s="305">
        <f>SUM(C939:C940)</f>
        <v>24</v>
      </c>
      <c r="D938" s="305">
        <f>SUM(D939:D940)</f>
        <v>2953</v>
      </c>
      <c r="E938" s="305">
        <f>SUM(E939:E940)</f>
        <v>0</v>
      </c>
      <c r="F938" s="293">
        <f t="shared" si="17"/>
        <v>2977</v>
      </c>
    </row>
    <row r="939" hidden="1" spans="1:6">
      <c r="A939" s="303" t="s">
        <v>1891</v>
      </c>
      <c r="B939" s="313" t="s">
        <v>1892</v>
      </c>
      <c r="C939" s="305"/>
      <c r="D939" s="305"/>
      <c r="E939" s="305"/>
      <c r="F939" s="293">
        <f t="shared" si="17"/>
        <v>0</v>
      </c>
    </row>
    <row r="940" spans="1:6">
      <c r="A940" s="303" t="s">
        <v>1893</v>
      </c>
      <c r="B940" s="313" t="s">
        <v>1894</v>
      </c>
      <c r="C940" s="305">
        <v>24</v>
      </c>
      <c r="D940" s="305">
        <v>2953</v>
      </c>
      <c r="E940" s="305">
        <v>0</v>
      </c>
      <c r="F940" s="293">
        <f t="shared" si="17"/>
        <v>2977</v>
      </c>
    </row>
    <row r="941" spans="1:6">
      <c r="A941" s="303" t="s">
        <v>1895</v>
      </c>
      <c r="B941" s="313" t="s">
        <v>1896</v>
      </c>
      <c r="C941" s="305">
        <f>SUM(C942,C963,C973,C983,C990)</f>
        <v>17</v>
      </c>
      <c r="D941" s="305">
        <f>SUM(D942,D963,D973,D983,D990)</f>
        <v>507</v>
      </c>
      <c r="E941" s="305">
        <f>SUM(E942,E963,E973,E983,E990)</f>
        <v>0</v>
      </c>
      <c r="F941" s="293">
        <f t="shared" si="17"/>
        <v>524</v>
      </c>
    </row>
    <row r="942" spans="1:6">
      <c r="A942" s="303" t="s">
        <v>1897</v>
      </c>
      <c r="B942" s="313" t="s">
        <v>1898</v>
      </c>
      <c r="C942" s="305">
        <f>SUM(C943:C962)</f>
        <v>17</v>
      </c>
      <c r="D942" s="305">
        <f>SUM(D943:D962)</f>
        <v>507</v>
      </c>
      <c r="E942" s="305">
        <f>SUM(E943:E962)</f>
        <v>0</v>
      </c>
      <c r="F942" s="293">
        <f t="shared" si="17"/>
        <v>524</v>
      </c>
    </row>
    <row r="943" hidden="1" spans="1:6">
      <c r="A943" s="303" t="s">
        <v>1899</v>
      </c>
      <c r="B943" s="313" t="s">
        <v>264</v>
      </c>
      <c r="C943" s="305"/>
      <c r="D943" s="305"/>
      <c r="E943" s="305"/>
      <c r="F943" s="293">
        <f t="shared" si="17"/>
        <v>0</v>
      </c>
    </row>
    <row r="944" hidden="1" spans="1:6">
      <c r="A944" s="303" t="s">
        <v>1900</v>
      </c>
      <c r="B944" s="313" t="s">
        <v>266</v>
      </c>
      <c r="C944" s="305"/>
      <c r="D944" s="305"/>
      <c r="E944" s="305"/>
      <c r="F944" s="293">
        <f t="shared" si="17"/>
        <v>0</v>
      </c>
    </row>
    <row r="945" hidden="1" spans="1:6">
      <c r="A945" s="303" t="s">
        <v>1901</v>
      </c>
      <c r="B945" s="313" t="s">
        <v>268</v>
      </c>
      <c r="C945" s="305"/>
      <c r="D945" s="305"/>
      <c r="E945" s="305"/>
      <c r="F945" s="293">
        <f t="shared" si="17"/>
        <v>0</v>
      </c>
    </row>
    <row r="946" spans="1:6">
      <c r="A946" s="303" t="s">
        <v>1902</v>
      </c>
      <c r="B946" s="313" t="s">
        <v>1903</v>
      </c>
      <c r="C946" s="305">
        <v>0</v>
      </c>
      <c r="D946" s="305">
        <v>494</v>
      </c>
      <c r="E946" s="305">
        <v>0</v>
      </c>
      <c r="F946" s="293">
        <f t="shared" si="17"/>
        <v>494</v>
      </c>
    </row>
    <row r="947" hidden="1" spans="1:6">
      <c r="A947" s="303" t="s">
        <v>1904</v>
      </c>
      <c r="B947" s="313" t="s">
        <v>1905</v>
      </c>
      <c r="C947" s="305"/>
      <c r="D947" s="305"/>
      <c r="E947" s="305"/>
      <c r="F947" s="293">
        <f t="shared" si="17"/>
        <v>0</v>
      </c>
    </row>
    <row r="948" hidden="1" spans="1:6">
      <c r="A948" s="303" t="s">
        <v>1906</v>
      </c>
      <c r="B948" s="313" t="s">
        <v>1907</v>
      </c>
      <c r="C948" s="305"/>
      <c r="D948" s="305"/>
      <c r="E948" s="305"/>
      <c r="F948" s="293">
        <f t="shared" si="17"/>
        <v>0</v>
      </c>
    </row>
    <row r="949" hidden="1" spans="1:6">
      <c r="A949" s="303" t="s">
        <v>1908</v>
      </c>
      <c r="B949" s="313" t="s">
        <v>1909</v>
      </c>
      <c r="C949" s="305"/>
      <c r="D949" s="305"/>
      <c r="E949" s="305"/>
      <c r="F949" s="293">
        <f t="shared" si="17"/>
        <v>0</v>
      </c>
    </row>
    <row r="950" hidden="1" spans="1:6">
      <c r="A950" s="303" t="s">
        <v>1910</v>
      </c>
      <c r="B950" s="313" t="s">
        <v>1911</v>
      </c>
      <c r="C950" s="305"/>
      <c r="D950" s="305"/>
      <c r="E950" s="305"/>
      <c r="F950" s="293">
        <f t="shared" si="17"/>
        <v>0</v>
      </c>
    </row>
    <row r="951" hidden="1" spans="1:6">
      <c r="A951" s="303" t="s">
        <v>1912</v>
      </c>
      <c r="B951" s="313" t="s">
        <v>1913</v>
      </c>
      <c r="C951" s="305"/>
      <c r="D951" s="305"/>
      <c r="E951" s="305"/>
      <c r="F951" s="293">
        <f t="shared" si="17"/>
        <v>0</v>
      </c>
    </row>
    <row r="952" hidden="1" spans="1:6">
      <c r="A952" s="303" t="s">
        <v>1914</v>
      </c>
      <c r="B952" s="313" t="s">
        <v>1915</v>
      </c>
      <c r="C952" s="305"/>
      <c r="D952" s="305"/>
      <c r="E952" s="305"/>
      <c r="F952" s="293">
        <f t="shared" si="17"/>
        <v>0</v>
      </c>
    </row>
    <row r="953" hidden="1" spans="1:6">
      <c r="A953" s="303" t="s">
        <v>1916</v>
      </c>
      <c r="B953" s="313" t="s">
        <v>1917</v>
      </c>
      <c r="C953" s="305"/>
      <c r="D953" s="305"/>
      <c r="E953" s="305"/>
      <c r="F953" s="293">
        <f t="shared" si="17"/>
        <v>0</v>
      </c>
    </row>
    <row r="954" hidden="1" spans="1:6">
      <c r="A954" s="303" t="s">
        <v>1918</v>
      </c>
      <c r="B954" s="313" t="s">
        <v>1919</v>
      </c>
      <c r="C954" s="305"/>
      <c r="D954" s="305"/>
      <c r="E954" s="305"/>
      <c r="F954" s="293">
        <f t="shared" si="17"/>
        <v>0</v>
      </c>
    </row>
    <row r="955" hidden="1" spans="1:6">
      <c r="A955" s="303" t="s">
        <v>1920</v>
      </c>
      <c r="B955" s="313" t="s">
        <v>1921</v>
      </c>
      <c r="C955" s="305"/>
      <c r="D955" s="305"/>
      <c r="E955" s="305"/>
      <c r="F955" s="293">
        <f t="shared" si="17"/>
        <v>0</v>
      </c>
    </row>
    <row r="956" hidden="1" spans="1:6">
      <c r="A956" s="303" t="s">
        <v>1922</v>
      </c>
      <c r="B956" s="313" t="s">
        <v>1923</v>
      </c>
      <c r="C956" s="305"/>
      <c r="D956" s="305"/>
      <c r="E956" s="305"/>
      <c r="F956" s="293">
        <f t="shared" si="17"/>
        <v>0</v>
      </c>
    </row>
    <row r="957" hidden="1" spans="1:6">
      <c r="A957" s="303" t="s">
        <v>1924</v>
      </c>
      <c r="B957" s="313" t="s">
        <v>1925</v>
      </c>
      <c r="C957" s="305"/>
      <c r="D957" s="305"/>
      <c r="E957" s="305"/>
      <c r="F957" s="293">
        <f t="shared" si="17"/>
        <v>0</v>
      </c>
    </row>
    <row r="958" hidden="1" spans="1:6">
      <c r="A958" s="303" t="s">
        <v>1926</v>
      </c>
      <c r="B958" s="313" t="s">
        <v>1927</v>
      </c>
      <c r="C958" s="305"/>
      <c r="D958" s="305"/>
      <c r="E958" s="305"/>
      <c r="F958" s="293">
        <f t="shared" si="17"/>
        <v>0</v>
      </c>
    </row>
    <row r="959" hidden="1" spans="1:6">
      <c r="A959" s="303" t="s">
        <v>1928</v>
      </c>
      <c r="B959" s="313" t="s">
        <v>1929</v>
      </c>
      <c r="C959" s="305"/>
      <c r="D959" s="305"/>
      <c r="E959" s="305"/>
      <c r="F959" s="293">
        <f t="shared" si="17"/>
        <v>0</v>
      </c>
    </row>
    <row r="960" hidden="1" spans="1:6">
      <c r="A960" s="303" t="s">
        <v>1930</v>
      </c>
      <c r="B960" s="313" t="s">
        <v>1931</v>
      </c>
      <c r="C960" s="305"/>
      <c r="D960" s="305"/>
      <c r="E960" s="305"/>
      <c r="F960" s="293">
        <f t="shared" si="17"/>
        <v>0</v>
      </c>
    </row>
    <row r="961" hidden="1" spans="1:6">
      <c r="A961" s="303" t="s">
        <v>1932</v>
      </c>
      <c r="B961" s="313" t="s">
        <v>1933</v>
      </c>
      <c r="C961" s="305"/>
      <c r="D961" s="305"/>
      <c r="E961" s="305"/>
      <c r="F961" s="293">
        <f t="shared" si="17"/>
        <v>0</v>
      </c>
    </row>
    <row r="962" spans="1:6">
      <c r="A962" s="303" t="s">
        <v>1934</v>
      </c>
      <c r="B962" s="313" t="s">
        <v>1935</v>
      </c>
      <c r="C962" s="305">
        <v>17</v>
      </c>
      <c r="D962" s="305">
        <v>13</v>
      </c>
      <c r="E962" s="305">
        <v>0</v>
      </c>
      <c r="F962" s="293">
        <f t="shared" si="17"/>
        <v>30</v>
      </c>
    </row>
    <row r="963" spans="1:6">
      <c r="A963" s="303" t="s">
        <v>1936</v>
      </c>
      <c r="B963" s="313" t="s">
        <v>1937</v>
      </c>
      <c r="C963" s="305">
        <f>SUM(C964:C972)</f>
        <v>0</v>
      </c>
      <c r="D963" s="305">
        <f>SUM(D964:D972)</f>
        <v>0</v>
      </c>
      <c r="E963" s="305">
        <f>SUM(E964:E972)</f>
        <v>0</v>
      </c>
      <c r="F963" s="293">
        <f t="shared" si="17"/>
        <v>0</v>
      </c>
    </row>
    <row r="964" hidden="1" spans="1:6">
      <c r="A964" s="303" t="s">
        <v>1938</v>
      </c>
      <c r="B964" s="313" t="s">
        <v>264</v>
      </c>
      <c r="C964" s="305"/>
      <c r="D964" s="305"/>
      <c r="E964" s="305"/>
      <c r="F964" s="293">
        <f t="shared" si="17"/>
        <v>0</v>
      </c>
    </row>
    <row r="965" hidden="1" spans="1:6">
      <c r="A965" s="303" t="s">
        <v>1939</v>
      </c>
      <c r="B965" s="313" t="s">
        <v>266</v>
      </c>
      <c r="C965" s="305"/>
      <c r="D965" s="305"/>
      <c r="E965" s="305"/>
      <c r="F965" s="293">
        <f t="shared" si="17"/>
        <v>0</v>
      </c>
    </row>
    <row r="966" hidden="1" spans="1:6">
      <c r="A966" s="303" t="s">
        <v>1940</v>
      </c>
      <c r="B966" s="313" t="s">
        <v>268</v>
      </c>
      <c r="C966" s="305"/>
      <c r="D966" s="305"/>
      <c r="E966" s="305"/>
      <c r="F966" s="293">
        <f t="shared" si="17"/>
        <v>0</v>
      </c>
    </row>
    <row r="967" hidden="1" spans="1:6">
      <c r="A967" s="303" t="s">
        <v>1941</v>
      </c>
      <c r="B967" s="313" t="s">
        <v>1942</v>
      </c>
      <c r="C967" s="305"/>
      <c r="D967" s="305"/>
      <c r="E967" s="305"/>
      <c r="F967" s="293">
        <f t="shared" ref="F967:F1030" si="18">SUM(C967+D967+E967)</f>
        <v>0</v>
      </c>
    </row>
    <row r="968" hidden="1" spans="1:6">
      <c r="A968" s="303" t="s">
        <v>1943</v>
      </c>
      <c r="B968" s="313" t="s">
        <v>1944</v>
      </c>
      <c r="C968" s="305"/>
      <c r="D968" s="305"/>
      <c r="E968" s="305"/>
      <c r="F968" s="293">
        <f t="shared" si="18"/>
        <v>0</v>
      </c>
    </row>
    <row r="969" hidden="1" spans="1:6">
      <c r="A969" s="303" t="s">
        <v>1945</v>
      </c>
      <c r="B969" s="313" t="s">
        <v>1946</v>
      </c>
      <c r="C969" s="305"/>
      <c r="D969" s="305"/>
      <c r="E969" s="305"/>
      <c r="F969" s="293">
        <f t="shared" si="18"/>
        <v>0</v>
      </c>
    </row>
    <row r="970" hidden="1" spans="1:6">
      <c r="A970" s="303" t="s">
        <v>1947</v>
      </c>
      <c r="B970" s="313" t="s">
        <v>1948</v>
      </c>
      <c r="C970" s="305"/>
      <c r="D970" s="305"/>
      <c r="E970" s="305"/>
      <c r="F970" s="293">
        <f t="shared" si="18"/>
        <v>0</v>
      </c>
    </row>
    <row r="971" hidden="1" spans="1:6">
      <c r="A971" s="303" t="s">
        <v>1949</v>
      </c>
      <c r="B971" s="313" t="s">
        <v>1950</v>
      </c>
      <c r="C971" s="305"/>
      <c r="D971" s="305"/>
      <c r="E971" s="305"/>
      <c r="F971" s="293">
        <f t="shared" si="18"/>
        <v>0</v>
      </c>
    </row>
    <row r="972" hidden="1" spans="1:6">
      <c r="A972" s="303" t="s">
        <v>1951</v>
      </c>
      <c r="B972" s="313" t="s">
        <v>1952</v>
      </c>
      <c r="C972" s="305"/>
      <c r="D972" s="305"/>
      <c r="E972" s="305"/>
      <c r="F972" s="293">
        <f t="shared" si="18"/>
        <v>0</v>
      </c>
    </row>
    <row r="973" spans="1:6">
      <c r="A973" s="303" t="s">
        <v>1953</v>
      </c>
      <c r="B973" s="313" t="s">
        <v>1954</v>
      </c>
      <c r="C973" s="305">
        <f>SUM(C974:C982)</f>
        <v>0</v>
      </c>
      <c r="D973" s="305">
        <f>SUM(D974:D982)</f>
        <v>0</v>
      </c>
      <c r="E973" s="305">
        <f>SUM(E974:E982)</f>
        <v>0</v>
      </c>
      <c r="F973" s="293">
        <f t="shared" si="18"/>
        <v>0</v>
      </c>
    </row>
    <row r="974" hidden="1" spans="1:6">
      <c r="A974" s="303" t="s">
        <v>1955</v>
      </c>
      <c r="B974" s="313" t="s">
        <v>264</v>
      </c>
      <c r="C974" s="305"/>
      <c r="D974" s="305"/>
      <c r="E974" s="305"/>
      <c r="F974" s="293">
        <f t="shared" si="18"/>
        <v>0</v>
      </c>
    </row>
    <row r="975" hidden="1" spans="1:6">
      <c r="A975" s="303" t="s">
        <v>1956</v>
      </c>
      <c r="B975" s="313" t="s">
        <v>266</v>
      </c>
      <c r="C975" s="305"/>
      <c r="D975" s="305"/>
      <c r="E975" s="305"/>
      <c r="F975" s="293">
        <f t="shared" si="18"/>
        <v>0</v>
      </c>
    </row>
    <row r="976" hidden="1" spans="1:6">
      <c r="A976" s="303" t="s">
        <v>1957</v>
      </c>
      <c r="B976" s="313" t="s">
        <v>268</v>
      </c>
      <c r="C976" s="305"/>
      <c r="D976" s="305"/>
      <c r="E976" s="305"/>
      <c r="F976" s="293">
        <f t="shared" si="18"/>
        <v>0</v>
      </c>
    </row>
    <row r="977" hidden="1" spans="1:6">
      <c r="A977" s="303" t="s">
        <v>1958</v>
      </c>
      <c r="B977" s="313" t="s">
        <v>1959</v>
      </c>
      <c r="C977" s="305"/>
      <c r="D977" s="305"/>
      <c r="E977" s="305"/>
      <c r="F977" s="293">
        <f t="shared" si="18"/>
        <v>0</v>
      </c>
    </row>
    <row r="978" hidden="1" spans="1:6">
      <c r="A978" s="303" t="s">
        <v>1960</v>
      </c>
      <c r="B978" s="313" t="s">
        <v>1961</v>
      </c>
      <c r="C978" s="305"/>
      <c r="D978" s="305"/>
      <c r="E978" s="305"/>
      <c r="F978" s="293">
        <f t="shared" si="18"/>
        <v>0</v>
      </c>
    </row>
    <row r="979" hidden="1" spans="1:6">
      <c r="A979" s="303" t="s">
        <v>1962</v>
      </c>
      <c r="B979" s="313" t="s">
        <v>1963</v>
      </c>
      <c r="C979" s="305"/>
      <c r="D979" s="305"/>
      <c r="E979" s="305"/>
      <c r="F979" s="293">
        <f t="shared" si="18"/>
        <v>0</v>
      </c>
    </row>
    <row r="980" hidden="1" spans="1:6">
      <c r="A980" s="303" t="s">
        <v>1964</v>
      </c>
      <c r="B980" s="313" t="s">
        <v>1965</v>
      </c>
      <c r="C980" s="305"/>
      <c r="D980" s="305"/>
      <c r="E980" s="305"/>
      <c r="F980" s="293">
        <f t="shared" si="18"/>
        <v>0</v>
      </c>
    </row>
    <row r="981" hidden="1" spans="1:6">
      <c r="A981" s="303" t="s">
        <v>1966</v>
      </c>
      <c r="B981" s="313" t="s">
        <v>1967</v>
      </c>
      <c r="C981" s="305"/>
      <c r="D981" s="305"/>
      <c r="E981" s="305"/>
      <c r="F981" s="293">
        <f t="shared" si="18"/>
        <v>0</v>
      </c>
    </row>
    <row r="982" hidden="1" spans="1:6">
      <c r="A982" s="303" t="s">
        <v>1968</v>
      </c>
      <c r="B982" s="313" t="s">
        <v>1969</v>
      </c>
      <c r="C982" s="305"/>
      <c r="D982" s="305"/>
      <c r="E982" s="305"/>
      <c r="F982" s="293">
        <f t="shared" si="18"/>
        <v>0</v>
      </c>
    </row>
    <row r="983" spans="1:6">
      <c r="A983" s="303" t="s">
        <v>1970</v>
      </c>
      <c r="B983" s="313" t="s">
        <v>1971</v>
      </c>
      <c r="C983" s="305">
        <f>SUM(C984:C989)</f>
        <v>0</v>
      </c>
      <c r="D983" s="305">
        <f>SUM(D984:D989)</f>
        <v>0</v>
      </c>
      <c r="E983" s="305">
        <f>SUM(E984:E989)</f>
        <v>0</v>
      </c>
      <c r="F983" s="293">
        <f t="shared" si="18"/>
        <v>0</v>
      </c>
    </row>
    <row r="984" hidden="1" spans="1:6">
      <c r="A984" s="303" t="s">
        <v>1972</v>
      </c>
      <c r="B984" s="313" t="s">
        <v>264</v>
      </c>
      <c r="C984" s="305"/>
      <c r="D984" s="305"/>
      <c r="E984" s="305"/>
      <c r="F984" s="293">
        <f t="shared" si="18"/>
        <v>0</v>
      </c>
    </row>
    <row r="985" hidden="1" spans="1:6">
      <c r="A985" s="303" t="s">
        <v>1973</v>
      </c>
      <c r="B985" s="313" t="s">
        <v>266</v>
      </c>
      <c r="C985" s="305"/>
      <c r="D985" s="305"/>
      <c r="E985" s="305"/>
      <c r="F985" s="293">
        <f t="shared" si="18"/>
        <v>0</v>
      </c>
    </row>
    <row r="986" hidden="1" spans="1:6">
      <c r="A986" s="303" t="s">
        <v>1974</v>
      </c>
      <c r="B986" s="313" t="s">
        <v>268</v>
      </c>
      <c r="C986" s="305"/>
      <c r="D986" s="305"/>
      <c r="E986" s="305"/>
      <c r="F986" s="293">
        <f t="shared" si="18"/>
        <v>0</v>
      </c>
    </row>
    <row r="987" hidden="1" spans="1:6">
      <c r="A987" s="303" t="s">
        <v>1975</v>
      </c>
      <c r="B987" s="313" t="s">
        <v>1950</v>
      </c>
      <c r="C987" s="305"/>
      <c r="D987" s="305"/>
      <c r="E987" s="305"/>
      <c r="F987" s="293">
        <f t="shared" si="18"/>
        <v>0</v>
      </c>
    </row>
    <row r="988" hidden="1" spans="1:6">
      <c r="A988" s="303" t="s">
        <v>1976</v>
      </c>
      <c r="B988" s="313" t="s">
        <v>1977</v>
      </c>
      <c r="C988" s="305"/>
      <c r="D988" s="305"/>
      <c r="E988" s="305"/>
      <c r="F988" s="293">
        <f t="shared" si="18"/>
        <v>0</v>
      </c>
    </row>
    <row r="989" hidden="1" spans="1:6">
      <c r="A989" s="303" t="s">
        <v>1978</v>
      </c>
      <c r="B989" s="313" t="s">
        <v>1979</v>
      </c>
      <c r="C989" s="305"/>
      <c r="D989" s="305"/>
      <c r="E989" s="305"/>
      <c r="F989" s="293">
        <f t="shared" si="18"/>
        <v>0</v>
      </c>
    </row>
    <row r="990" spans="1:6">
      <c r="A990" s="303" t="s">
        <v>1980</v>
      </c>
      <c r="B990" s="313" t="s">
        <v>1981</v>
      </c>
      <c r="C990" s="305">
        <f>SUM(C991:C992)</f>
        <v>0</v>
      </c>
      <c r="D990" s="305">
        <f>SUM(D991:D992)</f>
        <v>0</v>
      </c>
      <c r="E990" s="305">
        <f>SUM(E991:E992)</f>
        <v>0</v>
      </c>
      <c r="F990" s="293">
        <f t="shared" si="18"/>
        <v>0</v>
      </c>
    </row>
    <row r="991" hidden="1" spans="1:6">
      <c r="A991" s="303" t="s">
        <v>1982</v>
      </c>
      <c r="B991" s="313" t="s">
        <v>1983</v>
      </c>
      <c r="C991" s="305"/>
      <c r="D991" s="305"/>
      <c r="E991" s="305"/>
      <c r="F991" s="293">
        <f t="shared" si="18"/>
        <v>0</v>
      </c>
    </row>
    <row r="992" hidden="1" spans="1:6">
      <c r="A992" s="303" t="s">
        <v>1984</v>
      </c>
      <c r="B992" s="313" t="s">
        <v>1985</v>
      </c>
      <c r="C992" s="305"/>
      <c r="D992" s="305"/>
      <c r="E992" s="305"/>
      <c r="F992" s="293">
        <f t="shared" si="18"/>
        <v>0</v>
      </c>
    </row>
    <row r="993" spans="1:6">
      <c r="A993" s="303" t="s">
        <v>1986</v>
      </c>
      <c r="B993" s="313" t="s">
        <v>1987</v>
      </c>
      <c r="C993" s="305">
        <f>SUM(C994,C1004,C1020,C1025,C1036,C1043,C1051)</f>
        <v>1061</v>
      </c>
      <c r="D993" s="305">
        <f>SUM(D994,D1004,D1020,D1025,D1036,D1043,D1051)</f>
        <v>151</v>
      </c>
      <c r="E993" s="305">
        <f>SUM(E994,E1004,E1020,E1025,E1036,E1043,E1051)</f>
        <v>-16</v>
      </c>
      <c r="F993" s="293">
        <f t="shared" si="18"/>
        <v>1196</v>
      </c>
    </row>
    <row r="994" spans="1:6">
      <c r="A994" s="303" t="s">
        <v>1988</v>
      </c>
      <c r="B994" s="313" t="s">
        <v>1989</v>
      </c>
      <c r="C994" s="305">
        <f>SUM(C995:C1003)</f>
        <v>0</v>
      </c>
      <c r="D994" s="305">
        <f>SUM(D995:D1003)</f>
        <v>0</v>
      </c>
      <c r="E994" s="305">
        <f>SUM(E995:E1003)</f>
        <v>0</v>
      </c>
      <c r="F994" s="293">
        <f t="shared" si="18"/>
        <v>0</v>
      </c>
    </row>
    <row r="995" hidden="1" spans="1:6">
      <c r="A995" s="303" t="s">
        <v>1990</v>
      </c>
      <c r="B995" s="313" t="s">
        <v>264</v>
      </c>
      <c r="C995" s="305"/>
      <c r="D995" s="305"/>
      <c r="E995" s="305"/>
      <c r="F995" s="293">
        <f t="shared" si="18"/>
        <v>0</v>
      </c>
    </row>
    <row r="996" hidden="1" spans="1:6">
      <c r="A996" s="303" t="s">
        <v>1991</v>
      </c>
      <c r="B996" s="313" t="s">
        <v>266</v>
      </c>
      <c r="C996" s="305"/>
      <c r="D996" s="305"/>
      <c r="E996" s="305"/>
      <c r="F996" s="293">
        <f t="shared" si="18"/>
        <v>0</v>
      </c>
    </row>
    <row r="997" hidden="1" spans="1:6">
      <c r="A997" s="303" t="s">
        <v>1992</v>
      </c>
      <c r="B997" s="313" t="s">
        <v>268</v>
      </c>
      <c r="C997" s="305"/>
      <c r="D997" s="305"/>
      <c r="E997" s="305"/>
      <c r="F997" s="293">
        <f t="shared" si="18"/>
        <v>0</v>
      </c>
    </row>
    <row r="998" hidden="1" spans="1:6">
      <c r="A998" s="303" t="s">
        <v>1993</v>
      </c>
      <c r="B998" s="313" t="s">
        <v>1994</v>
      </c>
      <c r="C998" s="305"/>
      <c r="D998" s="305"/>
      <c r="E998" s="305"/>
      <c r="F998" s="293">
        <f t="shared" si="18"/>
        <v>0</v>
      </c>
    </row>
    <row r="999" hidden="1" spans="1:6">
      <c r="A999" s="303" t="s">
        <v>1995</v>
      </c>
      <c r="B999" s="313" t="s">
        <v>1996</v>
      </c>
      <c r="C999" s="305"/>
      <c r="D999" s="305"/>
      <c r="E999" s="305"/>
      <c r="F999" s="293">
        <f t="shared" si="18"/>
        <v>0</v>
      </c>
    </row>
    <row r="1000" hidden="1" spans="1:6">
      <c r="A1000" s="303" t="s">
        <v>1997</v>
      </c>
      <c r="B1000" s="313" t="s">
        <v>1998</v>
      </c>
      <c r="C1000" s="305"/>
      <c r="D1000" s="305"/>
      <c r="E1000" s="305"/>
      <c r="F1000" s="293">
        <f t="shared" si="18"/>
        <v>0</v>
      </c>
    </row>
    <row r="1001" hidden="1" spans="1:6">
      <c r="A1001" s="303" t="s">
        <v>1999</v>
      </c>
      <c r="B1001" s="313" t="s">
        <v>2000</v>
      </c>
      <c r="C1001" s="305"/>
      <c r="D1001" s="305"/>
      <c r="E1001" s="305"/>
      <c r="F1001" s="293">
        <f t="shared" si="18"/>
        <v>0</v>
      </c>
    </row>
    <row r="1002" hidden="1" spans="1:6">
      <c r="A1002" s="303" t="s">
        <v>2001</v>
      </c>
      <c r="B1002" s="313" t="s">
        <v>2002</v>
      </c>
      <c r="C1002" s="305"/>
      <c r="D1002" s="305"/>
      <c r="E1002" s="305"/>
      <c r="F1002" s="293">
        <f t="shared" si="18"/>
        <v>0</v>
      </c>
    </row>
    <row r="1003" hidden="1" spans="1:6">
      <c r="A1003" s="303" t="s">
        <v>2003</v>
      </c>
      <c r="B1003" s="313" t="s">
        <v>2004</v>
      </c>
      <c r="C1003" s="305"/>
      <c r="D1003" s="305"/>
      <c r="E1003" s="305"/>
      <c r="F1003" s="293">
        <f t="shared" si="18"/>
        <v>0</v>
      </c>
    </row>
    <row r="1004" spans="1:6">
      <c r="A1004" s="303" t="s">
        <v>2005</v>
      </c>
      <c r="B1004" s="313" t="s">
        <v>2006</v>
      </c>
      <c r="C1004" s="305">
        <f>SUM(C1005:C1019)</f>
        <v>0</v>
      </c>
      <c r="D1004" s="305">
        <f>SUM(D1005:D1019)</f>
        <v>0</v>
      </c>
      <c r="E1004" s="305">
        <f>SUM(E1005:E1019)</f>
        <v>0</v>
      </c>
      <c r="F1004" s="293">
        <f t="shared" si="18"/>
        <v>0</v>
      </c>
    </row>
    <row r="1005" hidden="1" spans="1:6">
      <c r="A1005" s="303" t="s">
        <v>2007</v>
      </c>
      <c r="B1005" s="313" t="s">
        <v>264</v>
      </c>
      <c r="C1005" s="305"/>
      <c r="D1005" s="305"/>
      <c r="E1005" s="305"/>
      <c r="F1005" s="293">
        <f t="shared" si="18"/>
        <v>0</v>
      </c>
    </row>
    <row r="1006" hidden="1" spans="1:6">
      <c r="A1006" s="303" t="s">
        <v>2008</v>
      </c>
      <c r="B1006" s="313" t="s">
        <v>266</v>
      </c>
      <c r="C1006" s="305"/>
      <c r="D1006" s="305"/>
      <c r="E1006" s="305"/>
      <c r="F1006" s="293">
        <f t="shared" si="18"/>
        <v>0</v>
      </c>
    </row>
    <row r="1007" hidden="1" spans="1:6">
      <c r="A1007" s="303" t="s">
        <v>2009</v>
      </c>
      <c r="B1007" s="313" t="s">
        <v>268</v>
      </c>
      <c r="C1007" s="305"/>
      <c r="D1007" s="305"/>
      <c r="E1007" s="305"/>
      <c r="F1007" s="293">
        <f t="shared" si="18"/>
        <v>0</v>
      </c>
    </row>
    <row r="1008" hidden="1" spans="1:6">
      <c r="A1008" s="303" t="s">
        <v>2010</v>
      </c>
      <c r="B1008" s="313" t="s">
        <v>2011</v>
      </c>
      <c r="C1008" s="305"/>
      <c r="D1008" s="305"/>
      <c r="E1008" s="305"/>
      <c r="F1008" s="293">
        <f t="shared" si="18"/>
        <v>0</v>
      </c>
    </row>
    <row r="1009" hidden="1" spans="1:6">
      <c r="A1009" s="303" t="s">
        <v>2012</v>
      </c>
      <c r="B1009" s="313" t="s">
        <v>2013</v>
      </c>
      <c r="C1009" s="305"/>
      <c r="D1009" s="305"/>
      <c r="E1009" s="305"/>
      <c r="F1009" s="293">
        <f t="shared" si="18"/>
        <v>0</v>
      </c>
    </row>
    <row r="1010" hidden="1" spans="1:6">
      <c r="A1010" s="303" t="s">
        <v>2014</v>
      </c>
      <c r="B1010" s="313" t="s">
        <v>2015</v>
      </c>
      <c r="C1010" s="305"/>
      <c r="D1010" s="305"/>
      <c r="E1010" s="305"/>
      <c r="F1010" s="293">
        <f t="shared" si="18"/>
        <v>0</v>
      </c>
    </row>
    <row r="1011" hidden="1" spans="1:6">
      <c r="A1011" s="303" t="s">
        <v>2016</v>
      </c>
      <c r="B1011" s="313" t="s">
        <v>2017</v>
      </c>
      <c r="C1011" s="305"/>
      <c r="D1011" s="305"/>
      <c r="E1011" s="305"/>
      <c r="F1011" s="293">
        <f t="shared" si="18"/>
        <v>0</v>
      </c>
    </row>
    <row r="1012" hidden="1" spans="1:6">
      <c r="A1012" s="303" t="s">
        <v>2018</v>
      </c>
      <c r="B1012" s="313" t="s">
        <v>2019</v>
      </c>
      <c r="C1012" s="305"/>
      <c r="D1012" s="305"/>
      <c r="E1012" s="305"/>
      <c r="F1012" s="293">
        <f t="shared" si="18"/>
        <v>0</v>
      </c>
    </row>
    <row r="1013" hidden="1" spans="1:6">
      <c r="A1013" s="303" t="s">
        <v>2020</v>
      </c>
      <c r="B1013" s="313" t="s">
        <v>2021</v>
      </c>
      <c r="C1013" s="305"/>
      <c r="D1013" s="305"/>
      <c r="E1013" s="305"/>
      <c r="F1013" s="293">
        <f t="shared" si="18"/>
        <v>0</v>
      </c>
    </row>
    <row r="1014" hidden="1" spans="1:6">
      <c r="A1014" s="303" t="s">
        <v>2022</v>
      </c>
      <c r="B1014" s="313" t="s">
        <v>2023</v>
      </c>
      <c r="C1014" s="305"/>
      <c r="D1014" s="305"/>
      <c r="E1014" s="305"/>
      <c r="F1014" s="293">
        <f t="shared" si="18"/>
        <v>0</v>
      </c>
    </row>
    <row r="1015" hidden="1" spans="1:6">
      <c r="A1015" s="303" t="s">
        <v>2024</v>
      </c>
      <c r="B1015" s="313" t="s">
        <v>2025</v>
      </c>
      <c r="C1015" s="305"/>
      <c r="D1015" s="305"/>
      <c r="E1015" s="305"/>
      <c r="F1015" s="293">
        <f t="shared" si="18"/>
        <v>0</v>
      </c>
    </row>
    <row r="1016" hidden="1" spans="1:6">
      <c r="A1016" s="303" t="s">
        <v>2026</v>
      </c>
      <c r="B1016" s="313" t="s">
        <v>2027</v>
      </c>
      <c r="C1016" s="305"/>
      <c r="D1016" s="305"/>
      <c r="E1016" s="305"/>
      <c r="F1016" s="293">
        <f t="shared" si="18"/>
        <v>0</v>
      </c>
    </row>
    <row r="1017" hidden="1" spans="1:6">
      <c r="A1017" s="303" t="s">
        <v>2028</v>
      </c>
      <c r="B1017" s="313" t="s">
        <v>2029</v>
      </c>
      <c r="C1017" s="305"/>
      <c r="D1017" s="305"/>
      <c r="E1017" s="305"/>
      <c r="F1017" s="293">
        <f t="shared" si="18"/>
        <v>0</v>
      </c>
    </row>
    <row r="1018" hidden="1" spans="1:6">
      <c r="A1018" s="303" t="s">
        <v>2030</v>
      </c>
      <c r="B1018" s="313" t="s">
        <v>2031</v>
      </c>
      <c r="C1018" s="305"/>
      <c r="D1018" s="305"/>
      <c r="E1018" s="305"/>
      <c r="F1018" s="293">
        <f t="shared" si="18"/>
        <v>0</v>
      </c>
    </row>
    <row r="1019" hidden="1" spans="1:6">
      <c r="A1019" s="303" t="s">
        <v>2032</v>
      </c>
      <c r="B1019" s="313" t="s">
        <v>2033</v>
      </c>
      <c r="C1019" s="305"/>
      <c r="D1019" s="305"/>
      <c r="E1019" s="305"/>
      <c r="F1019" s="293">
        <f t="shared" si="18"/>
        <v>0</v>
      </c>
    </row>
    <row r="1020" spans="1:6">
      <c r="A1020" s="303" t="s">
        <v>2034</v>
      </c>
      <c r="B1020" s="313" t="s">
        <v>2035</v>
      </c>
      <c r="C1020" s="305">
        <f>SUM(C1021:C1024)</f>
        <v>0</v>
      </c>
      <c r="D1020" s="305">
        <f>SUM(D1021:D1024)</f>
        <v>0</v>
      </c>
      <c r="E1020" s="305">
        <f>SUM(E1021:E1024)</f>
        <v>0</v>
      </c>
      <c r="F1020" s="293">
        <f t="shared" si="18"/>
        <v>0</v>
      </c>
    </row>
    <row r="1021" hidden="1" spans="1:6">
      <c r="A1021" s="303" t="s">
        <v>2036</v>
      </c>
      <c r="B1021" s="313" t="s">
        <v>264</v>
      </c>
      <c r="C1021" s="305"/>
      <c r="D1021" s="305"/>
      <c r="E1021" s="305"/>
      <c r="F1021" s="293">
        <f t="shared" si="18"/>
        <v>0</v>
      </c>
    </row>
    <row r="1022" hidden="1" spans="1:6">
      <c r="A1022" s="303" t="s">
        <v>2037</v>
      </c>
      <c r="B1022" s="313" t="s">
        <v>266</v>
      </c>
      <c r="C1022" s="305"/>
      <c r="D1022" s="305"/>
      <c r="E1022" s="305"/>
      <c r="F1022" s="293">
        <f t="shared" si="18"/>
        <v>0</v>
      </c>
    </row>
    <row r="1023" hidden="1" spans="1:6">
      <c r="A1023" s="303" t="s">
        <v>2038</v>
      </c>
      <c r="B1023" s="313" t="s">
        <v>268</v>
      </c>
      <c r="C1023" s="305"/>
      <c r="D1023" s="305"/>
      <c r="E1023" s="305"/>
      <c r="F1023" s="293">
        <f t="shared" si="18"/>
        <v>0</v>
      </c>
    </row>
    <row r="1024" hidden="1" spans="1:6">
      <c r="A1024" s="303" t="s">
        <v>2039</v>
      </c>
      <c r="B1024" s="313" t="s">
        <v>2040</v>
      </c>
      <c r="C1024" s="305"/>
      <c r="D1024" s="305"/>
      <c r="E1024" s="305"/>
      <c r="F1024" s="293">
        <f t="shared" si="18"/>
        <v>0</v>
      </c>
    </row>
    <row r="1025" spans="1:6">
      <c r="A1025" s="303" t="s">
        <v>2041</v>
      </c>
      <c r="B1025" s="313" t="s">
        <v>2042</v>
      </c>
      <c r="C1025" s="305">
        <f>SUM(C1026:C1035)</f>
        <v>604</v>
      </c>
      <c r="D1025" s="305">
        <f>SUM(D1026:D1035)</f>
        <v>0</v>
      </c>
      <c r="E1025" s="305">
        <f>SUM(E1026:E1035)</f>
        <v>0</v>
      </c>
      <c r="F1025" s="293">
        <f t="shared" si="18"/>
        <v>604</v>
      </c>
    </row>
    <row r="1026" hidden="1" spans="1:6">
      <c r="A1026" s="303" t="s">
        <v>2043</v>
      </c>
      <c r="B1026" s="313" t="s">
        <v>264</v>
      </c>
      <c r="C1026" s="305"/>
      <c r="D1026" s="305"/>
      <c r="E1026" s="305"/>
      <c r="F1026" s="293">
        <f t="shared" si="18"/>
        <v>0</v>
      </c>
    </row>
    <row r="1027" hidden="1" spans="1:6">
      <c r="A1027" s="303" t="s">
        <v>2044</v>
      </c>
      <c r="B1027" s="313" t="s">
        <v>266</v>
      </c>
      <c r="C1027" s="305"/>
      <c r="D1027" s="305"/>
      <c r="E1027" s="305"/>
      <c r="F1027" s="293">
        <f t="shared" si="18"/>
        <v>0</v>
      </c>
    </row>
    <row r="1028" hidden="1" spans="1:6">
      <c r="A1028" s="303" t="s">
        <v>2045</v>
      </c>
      <c r="B1028" s="313" t="s">
        <v>268</v>
      </c>
      <c r="C1028" s="305"/>
      <c r="D1028" s="305"/>
      <c r="E1028" s="305"/>
      <c r="F1028" s="293">
        <f t="shared" si="18"/>
        <v>0</v>
      </c>
    </row>
    <row r="1029" hidden="1" spans="1:6">
      <c r="A1029" s="303" t="s">
        <v>2046</v>
      </c>
      <c r="B1029" s="313" t="s">
        <v>2047</v>
      </c>
      <c r="C1029" s="305"/>
      <c r="D1029" s="305"/>
      <c r="E1029" s="305"/>
      <c r="F1029" s="293">
        <f t="shared" si="18"/>
        <v>0</v>
      </c>
    </row>
    <row r="1030" hidden="1" spans="1:6">
      <c r="A1030" s="303" t="s">
        <v>2048</v>
      </c>
      <c r="B1030" s="313" t="s">
        <v>2049</v>
      </c>
      <c r="C1030" s="305"/>
      <c r="D1030" s="305"/>
      <c r="E1030" s="305"/>
      <c r="F1030" s="293">
        <f t="shared" si="18"/>
        <v>0</v>
      </c>
    </row>
    <row r="1031" hidden="1" spans="1:6">
      <c r="A1031" s="303" t="s">
        <v>2050</v>
      </c>
      <c r="B1031" s="313" t="s">
        <v>2051</v>
      </c>
      <c r="C1031" s="305"/>
      <c r="D1031" s="305"/>
      <c r="E1031" s="305"/>
      <c r="F1031" s="293">
        <f t="shared" ref="F1031:F1094" si="19">SUM(C1031+D1031+E1031)</f>
        <v>0</v>
      </c>
    </row>
    <row r="1032" hidden="1" spans="1:6">
      <c r="A1032" s="303" t="s">
        <v>2052</v>
      </c>
      <c r="B1032" s="313" t="s">
        <v>2053</v>
      </c>
      <c r="C1032" s="305"/>
      <c r="D1032" s="305"/>
      <c r="E1032" s="305"/>
      <c r="F1032" s="293">
        <f t="shared" si="19"/>
        <v>0</v>
      </c>
    </row>
    <row r="1033" hidden="1" spans="1:6">
      <c r="A1033" s="303" t="s">
        <v>2054</v>
      </c>
      <c r="B1033" s="313" t="s">
        <v>2055</v>
      </c>
      <c r="C1033" s="305"/>
      <c r="D1033" s="305"/>
      <c r="E1033" s="305"/>
      <c r="F1033" s="293">
        <f t="shared" si="19"/>
        <v>0</v>
      </c>
    </row>
    <row r="1034" hidden="1" spans="1:6">
      <c r="A1034" s="303" t="s">
        <v>2056</v>
      </c>
      <c r="B1034" s="313" t="s">
        <v>282</v>
      </c>
      <c r="C1034" s="305"/>
      <c r="D1034" s="305"/>
      <c r="E1034" s="305"/>
      <c r="F1034" s="293">
        <f t="shared" si="19"/>
        <v>0</v>
      </c>
    </row>
    <row r="1035" spans="1:6">
      <c r="A1035" s="303" t="s">
        <v>2057</v>
      </c>
      <c r="B1035" s="313" t="s">
        <v>2058</v>
      </c>
      <c r="C1035" s="305">
        <v>604</v>
      </c>
      <c r="D1035" s="305">
        <v>0</v>
      </c>
      <c r="E1035" s="305">
        <v>0</v>
      </c>
      <c r="F1035" s="293">
        <f t="shared" si="19"/>
        <v>604</v>
      </c>
    </row>
    <row r="1036" spans="1:6">
      <c r="A1036" s="303" t="s">
        <v>2059</v>
      </c>
      <c r="B1036" s="313" t="s">
        <v>2060</v>
      </c>
      <c r="C1036" s="305">
        <f>SUM(C1037:C1042)</f>
        <v>16</v>
      </c>
      <c r="D1036" s="305">
        <f>SUM(D1037:D1042)</f>
        <v>0</v>
      </c>
      <c r="E1036" s="305">
        <f>SUM(E1037:E1042)</f>
        <v>-16</v>
      </c>
      <c r="F1036" s="293">
        <f t="shared" si="19"/>
        <v>0</v>
      </c>
    </row>
    <row r="1037" hidden="1" spans="1:6">
      <c r="A1037" s="303" t="s">
        <v>2061</v>
      </c>
      <c r="B1037" s="313" t="s">
        <v>264</v>
      </c>
      <c r="C1037" s="305"/>
      <c r="D1037" s="305"/>
      <c r="E1037" s="305"/>
      <c r="F1037" s="293">
        <f t="shared" si="19"/>
        <v>0</v>
      </c>
    </row>
    <row r="1038" hidden="1" spans="1:6">
      <c r="A1038" s="303" t="s">
        <v>2062</v>
      </c>
      <c r="B1038" s="313" t="s">
        <v>266</v>
      </c>
      <c r="C1038" s="305"/>
      <c r="D1038" s="305"/>
      <c r="E1038" s="305"/>
      <c r="F1038" s="293">
        <f t="shared" si="19"/>
        <v>0</v>
      </c>
    </row>
    <row r="1039" hidden="1" spans="1:6">
      <c r="A1039" s="303" t="s">
        <v>2063</v>
      </c>
      <c r="B1039" s="313" t="s">
        <v>268</v>
      </c>
      <c r="C1039" s="305"/>
      <c r="D1039" s="305"/>
      <c r="E1039" s="305"/>
      <c r="F1039" s="293">
        <f t="shared" si="19"/>
        <v>0</v>
      </c>
    </row>
    <row r="1040" hidden="1" spans="1:6">
      <c r="A1040" s="303" t="s">
        <v>2064</v>
      </c>
      <c r="B1040" s="313" t="s">
        <v>2065</v>
      </c>
      <c r="C1040" s="305"/>
      <c r="D1040" s="305"/>
      <c r="E1040" s="305"/>
      <c r="F1040" s="293">
        <f t="shared" si="19"/>
        <v>0</v>
      </c>
    </row>
    <row r="1041" hidden="1" spans="1:6">
      <c r="A1041" s="303" t="s">
        <v>2066</v>
      </c>
      <c r="B1041" s="313" t="s">
        <v>2067</v>
      </c>
      <c r="C1041" s="305"/>
      <c r="D1041" s="305"/>
      <c r="E1041" s="305"/>
      <c r="F1041" s="293">
        <f t="shared" si="19"/>
        <v>0</v>
      </c>
    </row>
    <row r="1042" spans="1:6">
      <c r="A1042" s="303" t="s">
        <v>2068</v>
      </c>
      <c r="B1042" s="313" t="s">
        <v>2069</v>
      </c>
      <c r="C1042" s="305">
        <v>16</v>
      </c>
      <c r="D1042" s="305">
        <v>0</v>
      </c>
      <c r="E1042" s="305">
        <v>-16</v>
      </c>
      <c r="F1042" s="293">
        <f t="shared" si="19"/>
        <v>0</v>
      </c>
    </row>
    <row r="1043" spans="1:6">
      <c r="A1043" s="303" t="s">
        <v>2070</v>
      </c>
      <c r="B1043" s="313" t="s">
        <v>2071</v>
      </c>
      <c r="C1043" s="305">
        <f>SUM(C1044:C1050)</f>
        <v>441</v>
      </c>
      <c r="D1043" s="305">
        <f>SUM(D1044:D1050)</f>
        <v>151</v>
      </c>
      <c r="E1043" s="305">
        <f>SUM(E1044:E1050)</f>
        <v>0</v>
      </c>
      <c r="F1043" s="293">
        <f t="shared" si="19"/>
        <v>592</v>
      </c>
    </row>
    <row r="1044" hidden="1" spans="1:6">
      <c r="A1044" s="303" t="s">
        <v>2072</v>
      </c>
      <c r="B1044" s="313" t="s">
        <v>264</v>
      </c>
      <c r="C1044" s="305"/>
      <c r="D1044" s="305"/>
      <c r="E1044" s="305"/>
      <c r="F1044" s="293">
        <f t="shared" si="19"/>
        <v>0</v>
      </c>
    </row>
    <row r="1045" hidden="1" spans="1:6">
      <c r="A1045" s="303" t="s">
        <v>2073</v>
      </c>
      <c r="B1045" s="313" t="s">
        <v>266</v>
      </c>
      <c r="C1045" s="305"/>
      <c r="D1045" s="305"/>
      <c r="E1045" s="305"/>
      <c r="F1045" s="293">
        <f t="shared" si="19"/>
        <v>0</v>
      </c>
    </row>
    <row r="1046" hidden="1" spans="1:6">
      <c r="A1046" s="303" t="s">
        <v>2074</v>
      </c>
      <c r="B1046" s="313" t="s">
        <v>268</v>
      </c>
      <c r="C1046" s="305"/>
      <c r="D1046" s="305"/>
      <c r="E1046" s="305"/>
      <c r="F1046" s="293">
        <f t="shared" si="19"/>
        <v>0</v>
      </c>
    </row>
    <row r="1047" hidden="1" spans="1:6">
      <c r="A1047" s="303" t="s">
        <v>2075</v>
      </c>
      <c r="B1047" s="313" t="s">
        <v>2076</v>
      </c>
      <c r="C1047" s="305"/>
      <c r="D1047" s="305"/>
      <c r="E1047" s="305"/>
      <c r="F1047" s="293">
        <f t="shared" si="19"/>
        <v>0</v>
      </c>
    </row>
    <row r="1048" spans="1:6">
      <c r="A1048" s="303" t="s">
        <v>2077</v>
      </c>
      <c r="B1048" s="313" t="s">
        <v>2078</v>
      </c>
      <c r="C1048" s="305">
        <v>420</v>
      </c>
      <c r="D1048" s="305">
        <v>151</v>
      </c>
      <c r="E1048" s="305">
        <v>0</v>
      </c>
      <c r="F1048" s="293">
        <f t="shared" si="19"/>
        <v>571</v>
      </c>
    </row>
    <row r="1049" hidden="1" spans="1:6">
      <c r="A1049" s="303" t="s">
        <v>2079</v>
      </c>
      <c r="B1049" s="313" t="s">
        <v>2080</v>
      </c>
      <c r="C1049" s="305"/>
      <c r="D1049" s="305"/>
      <c r="E1049" s="305"/>
      <c r="F1049" s="293">
        <f t="shared" si="19"/>
        <v>0</v>
      </c>
    </row>
    <row r="1050" spans="1:6">
      <c r="A1050" s="303" t="s">
        <v>2081</v>
      </c>
      <c r="B1050" s="313" t="s">
        <v>2082</v>
      </c>
      <c r="C1050" s="305">
        <v>21</v>
      </c>
      <c r="D1050" s="305">
        <v>0</v>
      </c>
      <c r="E1050" s="305">
        <v>0</v>
      </c>
      <c r="F1050" s="293">
        <f t="shared" si="19"/>
        <v>21</v>
      </c>
    </row>
    <row r="1051" spans="1:6">
      <c r="A1051" s="303" t="s">
        <v>2083</v>
      </c>
      <c r="B1051" s="313" t="s">
        <v>2084</v>
      </c>
      <c r="C1051" s="305">
        <f>SUM(C1052:C1056)</f>
        <v>0</v>
      </c>
      <c r="D1051" s="305">
        <f>SUM(D1052:D1056)</f>
        <v>0</v>
      </c>
      <c r="E1051" s="305">
        <f>SUM(E1052:E1056)</f>
        <v>0</v>
      </c>
      <c r="F1051" s="293">
        <f t="shared" si="19"/>
        <v>0</v>
      </c>
    </row>
    <row r="1052" hidden="1" spans="1:6">
      <c r="A1052" s="303" t="s">
        <v>2085</v>
      </c>
      <c r="B1052" s="313" t="s">
        <v>2086</v>
      </c>
      <c r="C1052" s="305"/>
      <c r="D1052" s="305"/>
      <c r="E1052" s="305"/>
      <c r="F1052" s="293">
        <f t="shared" si="19"/>
        <v>0</v>
      </c>
    </row>
    <row r="1053" hidden="1" spans="1:6">
      <c r="A1053" s="303" t="s">
        <v>2087</v>
      </c>
      <c r="B1053" s="313" t="s">
        <v>2088</v>
      </c>
      <c r="C1053" s="305"/>
      <c r="D1053" s="305"/>
      <c r="E1053" s="305"/>
      <c r="F1053" s="293">
        <f t="shared" si="19"/>
        <v>0</v>
      </c>
    </row>
    <row r="1054" hidden="1" spans="1:6">
      <c r="A1054" s="303" t="s">
        <v>2089</v>
      </c>
      <c r="B1054" s="313" t="s">
        <v>2090</v>
      </c>
      <c r="C1054" s="305"/>
      <c r="D1054" s="305"/>
      <c r="E1054" s="305"/>
      <c r="F1054" s="293">
        <f t="shared" si="19"/>
        <v>0</v>
      </c>
    </row>
    <row r="1055" hidden="1" spans="1:6">
      <c r="A1055" s="303" t="s">
        <v>2091</v>
      </c>
      <c r="B1055" s="313" t="s">
        <v>2092</v>
      </c>
      <c r="C1055" s="305"/>
      <c r="D1055" s="305"/>
      <c r="E1055" s="305"/>
      <c r="F1055" s="293">
        <f t="shared" si="19"/>
        <v>0</v>
      </c>
    </row>
    <row r="1056" hidden="1" spans="1:6">
      <c r="A1056" s="303" t="s">
        <v>2093</v>
      </c>
      <c r="B1056" s="313" t="s">
        <v>2094</v>
      </c>
      <c r="C1056" s="305"/>
      <c r="D1056" s="305"/>
      <c r="E1056" s="305"/>
      <c r="F1056" s="293">
        <f t="shared" si="19"/>
        <v>0</v>
      </c>
    </row>
    <row r="1057" spans="1:6">
      <c r="A1057" s="303" t="s">
        <v>2095</v>
      </c>
      <c r="B1057" s="313" t="s">
        <v>2096</v>
      </c>
      <c r="C1057" s="305">
        <f>SUM(C1058,C1068,C1074)</f>
        <v>1145</v>
      </c>
      <c r="D1057" s="305">
        <f>SUM(D1058,D1068,D1074)</f>
        <v>0</v>
      </c>
      <c r="E1057" s="305">
        <f>SUM(E1058,E1068,E1074)</f>
        <v>-446</v>
      </c>
      <c r="F1057" s="293">
        <f t="shared" si="19"/>
        <v>699</v>
      </c>
    </row>
    <row r="1058" spans="1:6">
      <c r="A1058" s="303" t="s">
        <v>2097</v>
      </c>
      <c r="B1058" s="313" t="s">
        <v>2098</v>
      </c>
      <c r="C1058" s="305">
        <f>SUM(C1059:C1067)</f>
        <v>0</v>
      </c>
      <c r="D1058" s="305">
        <f>SUM(D1059:D1067)</f>
        <v>0</v>
      </c>
      <c r="E1058" s="305">
        <f>SUM(E1059:E1067)</f>
        <v>0</v>
      </c>
      <c r="F1058" s="293">
        <f t="shared" si="19"/>
        <v>0</v>
      </c>
    </row>
    <row r="1059" hidden="1" spans="1:6">
      <c r="A1059" s="303" t="s">
        <v>2099</v>
      </c>
      <c r="B1059" s="313" t="s">
        <v>264</v>
      </c>
      <c r="C1059" s="305"/>
      <c r="D1059" s="305"/>
      <c r="E1059" s="305"/>
      <c r="F1059" s="293">
        <f t="shared" si="19"/>
        <v>0</v>
      </c>
    </row>
    <row r="1060" hidden="1" spans="1:6">
      <c r="A1060" s="303" t="s">
        <v>2100</v>
      </c>
      <c r="B1060" s="313" t="s">
        <v>266</v>
      </c>
      <c r="C1060" s="305"/>
      <c r="D1060" s="305"/>
      <c r="E1060" s="305"/>
      <c r="F1060" s="293">
        <f t="shared" si="19"/>
        <v>0</v>
      </c>
    </row>
    <row r="1061" hidden="1" spans="1:6">
      <c r="A1061" s="303" t="s">
        <v>2101</v>
      </c>
      <c r="B1061" s="313" t="s">
        <v>268</v>
      </c>
      <c r="C1061" s="305"/>
      <c r="D1061" s="305"/>
      <c r="E1061" s="305"/>
      <c r="F1061" s="293">
        <f t="shared" si="19"/>
        <v>0</v>
      </c>
    </row>
    <row r="1062" hidden="1" spans="1:6">
      <c r="A1062" s="303" t="s">
        <v>2102</v>
      </c>
      <c r="B1062" s="313" t="s">
        <v>2103</v>
      </c>
      <c r="C1062" s="305"/>
      <c r="D1062" s="305"/>
      <c r="E1062" s="305"/>
      <c r="F1062" s="293">
        <f t="shared" si="19"/>
        <v>0</v>
      </c>
    </row>
    <row r="1063" hidden="1" spans="1:6">
      <c r="A1063" s="303" t="s">
        <v>2104</v>
      </c>
      <c r="B1063" s="313" t="s">
        <v>2105</v>
      </c>
      <c r="C1063" s="305"/>
      <c r="D1063" s="305"/>
      <c r="E1063" s="305"/>
      <c r="F1063" s="293">
        <f t="shared" si="19"/>
        <v>0</v>
      </c>
    </row>
    <row r="1064" hidden="1" spans="1:6">
      <c r="A1064" s="303" t="s">
        <v>2106</v>
      </c>
      <c r="B1064" s="313" t="s">
        <v>2107</v>
      </c>
      <c r="C1064" s="305"/>
      <c r="D1064" s="305"/>
      <c r="E1064" s="305"/>
      <c r="F1064" s="293">
        <f t="shared" si="19"/>
        <v>0</v>
      </c>
    </row>
    <row r="1065" hidden="1" spans="1:6">
      <c r="A1065" s="303" t="s">
        <v>2108</v>
      </c>
      <c r="B1065" s="313" t="s">
        <v>2109</v>
      </c>
      <c r="C1065" s="305"/>
      <c r="D1065" s="305"/>
      <c r="E1065" s="305"/>
      <c r="F1065" s="293">
        <f t="shared" si="19"/>
        <v>0</v>
      </c>
    </row>
    <row r="1066" hidden="1" spans="1:6">
      <c r="A1066" s="303" t="s">
        <v>2110</v>
      </c>
      <c r="B1066" s="313" t="s">
        <v>282</v>
      </c>
      <c r="C1066" s="305"/>
      <c r="D1066" s="305"/>
      <c r="E1066" s="305"/>
      <c r="F1066" s="293">
        <f t="shared" si="19"/>
        <v>0</v>
      </c>
    </row>
    <row r="1067" hidden="1" spans="1:6">
      <c r="A1067" s="303" t="s">
        <v>2111</v>
      </c>
      <c r="B1067" s="313" t="s">
        <v>2112</v>
      </c>
      <c r="C1067" s="305"/>
      <c r="D1067" s="305"/>
      <c r="E1067" s="305"/>
      <c r="F1067" s="293">
        <f t="shared" si="19"/>
        <v>0</v>
      </c>
    </row>
    <row r="1068" spans="1:6">
      <c r="A1068" s="303" t="s">
        <v>2113</v>
      </c>
      <c r="B1068" s="313" t="s">
        <v>2114</v>
      </c>
      <c r="C1068" s="305">
        <f>SUM(C1069:C1073)</f>
        <v>0</v>
      </c>
      <c r="D1068" s="305">
        <f>SUM(D1069:D1073)</f>
        <v>0</v>
      </c>
      <c r="E1068" s="305">
        <f>SUM(E1069:E1073)</f>
        <v>0</v>
      </c>
      <c r="F1068" s="293">
        <f t="shared" si="19"/>
        <v>0</v>
      </c>
    </row>
    <row r="1069" hidden="1" spans="1:6">
      <c r="A1069" s="303" t="s">
        <v>2115</v>
      </c>
      <c r="B1069" s="313" t="s">
        <v>264</v>
      </c>
      <c r="C1069" s="305"/>
      <c r="D1069" s="305"/>
      <c r="E1069" s="305"/>
      <c r="F1069" s="293">
        <f t="shared" si="19"/>
        <v>0</v>
      </c>
    </row>
    <row r="1070" hidden="1" spans="1:6">
      <c r="A1070" s="303" t="s">
        <v>2116</v>
      </c>
      <c r="B1070" s="313" t="s">
        <v>266</v>
      </c>
      <c r="C1070" s="305"/>
      <c r="D1070" s="305"/>
      <c r="E1070" s="305"/>
      <c r="F1070" s="293">
        <f t="shared" si="19"/>
        <v>0</v>
      </c>
    </row>
    <row r="1071" hidden="1" spans="1:6">
      <c r="A1071" s="303" t="s">
        <v>2117</v>
      </c>
      <c r="B1071" s="313" t="s">
        <v>268</v>
      </c>
      <c r="C1071" s="305"/>
      <c r="D1071" s="305"/>
      <c r="E1071" s="305"/>
      <c r="F1071" s="293">
        <f t="shared" si="19"/>
        <v>0</v>
      </c>
    </row>
    <row r="1072" hidden="1" spans="1:6">
      <c r="A1072" s="303" t="s">
        <v>2118</v>
      </c>
      <c r="B1072" s="313" t="s">
        <v>2119</v>
      </c>
      <c r="C1072" s="305"/>
      <c r="D1072" s="305"/>
      <c r="E1072" s="305"/>
      <c r="F1072" s="293">
        <f t="shared" si="19"/>
        <v>0</v>
      </c>
    </row>
    <row r="1073" hidden="1" spans="1:6">
      <c r="A1073" s="303" t="s">
        <v>2120</v>
      </c>
      <c r="B1073" s="313" t="s">
        <v>2121</v>
      </c>
      <c r="C1073" s="305"/>
      <c r="D1073" s="305"/>
      <c r="E1073" s="305"/>
      <c r="F1073" s="293">
        <f t="shared" si="19"/>
        <v>0</v>
      </c>
    </row>
    <row r="1074" spans="1:6">
      <c r="A1074" s="303" t="s">
        <v>2122</v>
      </c>
      <c r="B1074" s="313" t="s">
        <v>2123</v>
      </c>
      <c r="C1074" s="305">
        <f>SUM(C1075:C1076)</f>
        <v>1145</v>
      </c>
      <c r="D1074" s="305">
        <f>SUM(D1075:D1076)</f>
        <v>0</v>
      </c>
      <c r="E1074" s="305">
        <f>SUM(E1075:E1076)</f>
        <v>-446</v>
      </c>
      <c r="F1074" s="293">
        <f t="shared" si="19"/>
        <v>699</v>
      </c>
    </row>
    <row r="1075" hidden="1" spans="1:6">
      <c r="A1075" s="303" t="s">
        <v>2124</v>
      </c>
      <c r="B1075" s="313" t="s">
        <v>2125</v>
      </c>
      <c r="C1075" s="305"/>
      <c r="D1075" s="305"/>
      <c r="E1075" s="305"/>
      <c r="F1075" s="293">
        <f t="shared" si="19"/>
        <v>0</v>
      </c>
    </row>
    <row r="1076" spans="1:6">
      <c r="A1076" s="303" t="s">
        <v>2126</v>
      </c>
      <c r="B1076" s="313" t="s">
        <v>2127</v>
      </c>
      <c r="C1076" s="305">
        <v>1145</v>
      </c>
      <c r="D1076" s="305">
        <v>0</v>
      </c>
      <c r="E1076" s="305">
        <v>-446</v>
      </c>
      <c r="F1076" s="293">
        <f t="shared" si="19"/>
        <v>699</v>
      </c>
    </row>
    <row r="1077" spans="1:6">
      <c r="A1077" s="303" t="s">
        <v>2128</v>
      </c>
      <c r="B1077" s="313" t="s">
        <v>2129</v>
      </c>
      <c r="C1077" s="305">
        <f>SUM(C1078,C1085,C1095,C1101,C1104)</f>
        <v>0</v>
      </c>
      <c r="D1077" s="305">
        <f>SUM(D1078,D1085,D1095,D1101,D1104)</f>
        <v>0</v>
      </c>
      <c r="E1077" s="305">
        <f>SUM(E1078,E1085,E1095,E1101,E1104)</f>
        <v>0</v>
      </c>
      <c r="F1077" s="293">
        <f t="shared" si="19"/>
        <v>0</v>
      </c>
    </row>
    <row r="1078" spans="1:6">
      <c r="A1078" s="303" t="s">
        <v>2130</v>
      </c>
      <c r="B1078" s="313" t="s">
        <v>2131</v>
      </c>
      <c r="C1078" s="305">
        <f>SUM(C1079:C1084)</f>
        <v>0</v>
      </c>
      <c r="D1078" s="305">
        <f>SUM(D1079:D1084)</f>
        <v>0</v>
      </c>
      <c r="E1078" s="305">
        <f>SUM(E1079:E1084)</f>
        <v>0</v>
      </c>
      <c r="F1078" s="293">
        <f t="shared" si="19"/>
        <v>0</v>
      </c>
    </row>
    <row r="1079" hidden="1" spans="1:6">
      <c r="A1079" s="303" t="s">
        <v>2132</v>
      </c>
      <c r="B1079" s="313" t="s">
        <v>264</v>
      </c>
      <c r="C1079" s="305"/>
      <c r="D1079" s="305"/>
      <c r="E1079" s="305"/>
      <c r="F1079" s="293">
        <f t="shared" si="19"/>
        <v>0</v>
      </c>
    </row>
    <row r="1080" hidden="1" spans="1:6">
      <c r="A1080" s="303" t="s">
        <v>2133</v>
      </c>
      <c r="B1080" s="313" t="s">
        <v>266</v>
      </c>
      <c r="C1080" s="305"/>
      <c r="D1080" s="305"/>
      <c r="E1080" s="305"/>
      <c r="F1080" s="293">
        <f t="shared" si="19"/>
        <v>0</v>
      </c>
    </row>
    <row r="1081" hidden="1" spans="1:6">
      <c r="A1081" s="303" t="s">
        <v>2134</v>
      </c>
      <c r="B1081" s="313" t="s">
        <v>268</v>
      </c>
      <c r="C1081" s="305"/>
      <c r="D1081" s="305"/>
      <c r="E1081" s="305"/>
      <c r="F1081" s="293">
        <f t="shared" si="19"/>
        <v>0</v>
      </c>
    </row>
    <row r="1082" hidden="1" spans="1:6">
      <c r="A1082" s="303" t="s">
        <v>2135</v>
      </c>
      <c r="B1082" s="313" t="s">
        <v>2136</v>
      </c>
      <c r="C1082" s="305"/>
      <c r="D1082" s="305"/>
      <c r="E1082" s="305"/>
      <c r="F1082" s="293">
        <f t="shared" si="19"/>
        <v>0</v>
      </c>
    </row>
    <row r="1083" hidden="1" spans="1:6">
      <c r="A1083" s="303" t="s">
        <v>2137</v>
      </c>
      <c r="B1083" s="313" t="s">
        <v>282</v>
      </c>
      <c r="C1083" s="305"/>
      <c r="D1083" s="305"/>
      <c r="E1083" s="305"/>
      <c r="F1083" s="293">
        <f t="shared" si="19"/>
        <v>0</v>
      </c>
    </row>
    <row r="1084" hidden="1" spans="1:6">
      <c r="A1084" s="303" t="s">
        <v>2138</v>
      </c>
      <c r="B1084" s="313" t="s">
        <v>2139</v>
      </c>
      <c r="C1084" s="305"/>
      <c r="D1084" s="305"/>
      <c r="E1084" s="305"/>
      <c r="F1084" s="293">
        <f t="shared" si="19"/>
        <v>0</v>
      </c>
    </row>
    <row r="1085" spans="1:6">
      <c r="A1085" s="303" t="s">
        <v>2140</v>
      </c>
      <c r="B1085" s="313" t="s">
        <v>2141</v>
      </c>
      <c r="C1085" s="305">
        <f>SUM(C1086:C1094)</f>
        <v>0</v>
      </c>
      <c r="D1085" s="305">
        <f>SUM(D1086:D1094)</f>
        <v>0</v>
      </c>
      <c r="E1085" s="305">
        <f>SUM(E1086:E1094)</f>
        <v>0</v>
      </c>
      <c r="F1085" s="293">
        <f t="shared" si="19"/>
        <v>0</v>
      </c>
    </row>
    <row r="1086" hidden="1" spans="1:6">
      <c r="A1086" s="303" t="s">
        <v>2142</v>
      </c>
      <c r="B1086" s="313" t="s">
        <v>2143</v>
      </c>
      <c r="C1086" s="305"/>
      <c r="D1086" s="305"/>
      <c r="E1086" s="305"/>
      <c r="F1086" s="293">
        <f t="shared" si="19"/>
        <v>0</v>
      </c>
    </row>
    <row r="1087" hidden="1" spans="1:6">
      <c r="A1087" s="303" t="s">
        <v>2144</v>
      </c>
      <c r="B1087" s="313" t="s">
        <v>2145</v>
      </c>
      <c r="C1087" s="305"/>
      <c r="D1087" s="305"/>
      <c r="E1087" s="305"/>
      <c r="F1087" s="293">
        <f t="shared" si="19"/>
        <v>0</v>
      </c>
    </row>
    <row r="1088" hidden="1" spans="1:6">
      <c r="A1088" s="303" t="s">
        <v>2146</v>
      </c>
      <c r="B1088" s="313" t="s">
        <v>2147</v>
      </c>
      <c r="C1088" s="305"/>
      <c r="D1088" s="305"/>
      <c r="E1088" s="305"/>
      <c r="F1088" s="293">
        <f t="shared" si="19"/>
        <v>0</v>
      </c>
    </row>
    <row r="1089" hidden="1" spans="1:6">
      <c r="A1089" s="303" t="s">
        <v>2148</v>
      </c>
      <c r="B1089" s="313" t="s">
        <v>2149</v>
      </c>
      <c r="C1089" s="305"/>
      <c r="D1089" s="305"/>
      <c r="E1089" s="305"/>
      <c r="F1089" s="293">
        <f t="shared" si="19"/>
        <v>0</v>
      </c>
    </row>
    <row r="1090" hidden="1" spans="1:6">
      <c r="A1090" s="303" t="s">
        <v>2150</v>
      </c>
      <c r="B1090" s="313" t="s">
        <v>2151</v>
      </c>
      <c r="C1090" s="305"/>
      <c r="D1090" s="305"/>
      <c r="E1090" s="305"/>
      <c r="F1090" s="293">
        <f t="shared" si="19"/>
        <v>0</v>
      </c>
    </row>
    <row r="1091" hidden="1" spans="1:6">
      <c r="A1091" s="303" t="s">
        <v>2152</v>
      </c>
      <c r="B1091" s="313" t="s">
        <v>2153</v>
      </c>
      <c r="C1091" s="305"/>
      <c r="D1091" s="305"/>
      <c r="E1091" s="305"/>
      <c r="F1091" s="293">
        <f t="shared" si="19"/>
        <v>0</v>
      </c>
    </row>
    <row r="1092" hidden="1" spans="1:6">
      <c r="A1092" s="303" t="s">
        <v>2154</v>
      </c>
      <c r="B1092" s="313" t="s">
        <v>2155</v>
      </c>
      <c r="C1092" s="305"/>
      <c r="D1092" s="305"/>
      <c r="E1092" s="305"/>
      <c r="F1092" s="293">
        <f t="shared" si="19"/>
        <v>0</v>
      </c>
    </row>
    <row r="1093" hidden="1" spans="1:6">
      <c r="A1093" s="303" t="s">
        <v>2156</v>
      </c>
      <c r="B1093" s="313" t="s">
        <v>2157</v>
      </c>
      <c r="C1093" s="305"/>
      <c r="D1093" s="305"/>
      <c r="E1093" s="305"/>
      <c r="F1093" s="293">
        <f t="shared" si="19"/>
        <v>0</v>
      </c>
    </row>
    <row r="1094" hidden="1" spans="1:6">
      <c r="A1094" s="303" t="s">
        <v>2158</v>
      </c>
      <c r="B1094" s="313" t="s">
        <v>2159</v>
      </c>
      <c r="C1094" s="305"/>
      <c r="D1094" s="305"/>
      <c r="E1094" s="305"/>
      <c r="F1094" s="293">
        <f t="shared" si="19"/>
        <v>0</v>
      </c>
    </row>
    <row r="1095" spans="1:6">
      <c r="A1095" s="303" t="s">
        <v>2160</v>
      </c>
      <c r="B1095" s="313" t="s">
        <v>2161</v>
      </c>
      <c r="C1095" s="305">
        <f>SUM(C1096:C1100)</f>
        <v>0</v>
      </c>
      <c r="D1095" s="305">
        <f>SUM(D1096:D1100)</f>
        <v>0</v>
      </c>
      <c r="E1095" s="305">
        <f>SUM(E1096:E1100)</f>
        <v>0</v>
      </c>
      <c r="F1095" s="293">
        <f t="shared" ref="F1095:F1158" si="20">SUM(C1095+D1095+E1095)</f>
        <v>0</v>
      </c>
    </row>
    <row r="1096" hidden="1" spans="1:6">
      <c r="A1096" s="303" t="s">
        <v>2162</v>
      </c>
      <c r="B1096" s="313" t="s">
        <v>2163</v>
      </c>
      <c r="C1096" s="305"/>
      <c r="D1096" s="305"/>
      <c r="E1096" s="305"/>
      <c r="F1096" s="293">
        <f t="shared" si="20"/>
        <v>0</v>
      </c>
    </row>
    <row r="1097" hidden="1" spans="1:6">
      <c r="A1097" s="303" t="s">
        <v>2164</v>
      </c>
      <c r="B1097" s="314" t="s">
        <v>2165</v>
      </c>
      <c r="C1097" s="305"/>
      <c r="D1097" s="305"/>
      <c r="E1097" s="305"/>
      <c r="F1097" s="293">
        <f t="shared" si="20"/>
        <v>0</v>
      </c>
    </row>
    <row r="1098" hidden="1" spans="1:6">
      <c r="A1098" s="303" t="s">
        <v>2166</v>
      </c>
      <c r="B1098" s="313" t="s">
        <v>2167</v>
      </c>
      <c r="C1098" s="305"/>
      <c r="D1098" s="305"/>
      <c r="E1098" s="305"/>
      <c r="F1098" s="293">
        <f t="shared" si="20"/>
        <v>0</v>
      </c>
    </row>
    <row r="1099" hidden="1" spans="1:6">
      <c r="A1099" s="303" t="s">
        <v>2168</v>
      </c>
      <c r="B1099" s="313" t="s">
        <v>2169</v>
      </c>
      <c r="C1099" s="305"/>
      <c r="D1099" s="305"/>
      <c r="E1099" s="305"/>
      <c r="F1099" s="293">
        <f t="shared" si="20"/>
        <v>0</v>
      </c>
    </row>
    <row r="1100" hidden="1" spans="1:6">
      <c r="A1100" s="303" t="s">
        <v>2170</v>
      </c>
      <c r="B1100" s="313" t="s">
        <v>2171</v>
      </c>
      <c r="C1100" s="305"/>
      <c r="D1100" s="305"/>
      <c r="E1100" s="305"/>
      <c r="F1100" s="293">
        <f t="shared" si="20"/>
        <v>0</v>
      </c>
    </row>
    <row r="1101" spans="1:6">
      <c r="A1101" s="303" t="s">
        <v>2172</v>
      </c>
      <c r="B1101" s="313" t="s">
        <v>2173</v>
      </c>
      <c r="C1101" s="305">
        <f>SUM(C1102:C1103)</f>
        <v>0</v>
      </c>
      <c r="D1101" s="305">
        <f>SUM(D1102:D1103)</f>
        <v>0</v>
      </c>
      <c r="E1101" s="305">
        <f>SUM(E1102:E1103)</f>
        <v>0</v>
      </c>
      <c r="F1101" s="293">
        <f t="shared" si="20"/>
        <v>0</v>
      </c>
    </row>
    <row r="1102" hidden="1" spans="1:6">
      <c r="A1102" s="303" t="s">
        <v>2174</v>
      </c>
      <c r="B1102" s="313" t="s">
        <v>2175</v>
      </c>
      <c r="C1102" s="305"/>
      <c r="D1102" s="305"/>
      <c r="E1102" s="305"/>
      <c r="F1102" s="293">
        <f t="shared" si="20"/>
        <v>0</v>
      </c>
    </row>
    <row r="1103" hidden="1" spans="1:6">
      <c r="A1103" s="303" t="s">
        <v>2176</v>
      </c>
      <c r="B1103" s="313" t="s">
        <v>2177</v>
      </c>
      <c r="C1103" s="305"/>
      <c r="D1103" s="305"/>
      <c r="E1103" s="305"/>
      <c r="F1103" s="293">
        <f t="shared" si="20"/>
        <v>0</v>
      </c>
    </row>
    <row r="1104" spans="1:6">
      <c r="A1104" s="303" t="s">
        <v>2178</v>
      </c>
      <c r="B1104" s="313" t="s">
        <v>2179</v>
      </c>
      <c r="C1104" s="305">
        <f>SUM(C1105:C1106)</f>
        <v>0</v>
      </c>
      <c r="D1104" s="305">
        <f>SUM(D1105:D1106)</f>
        <v>0</v>
      </c>
      <c r="E1104" s="305">
        <f>SUM(E1105:E1106)</f>
        <v>0</v>
      </c>
      <c r="F1104" s="293">
        <f t="shared" si="20"/>
        <v>0</v>
      </c>
    </row>
    <row r="1105" hidden="1" spans="1:6">
      <c r="A1105" s="303" t="s">
        <v>2180</v>
      </c>
      <c r="B1105" s="313" t="s">
        <v>2181</v>
      </c>
      <c r="C1105" s="305"/>
      <c r="D1105" s="305"/>
      <c r="E1105" s="305"/>
      <c r="F1105" s="293">
        <f t="shared" si="20"/>
        <v>0</v>
      </c>
    </row>
    <row r="1106" hidden="1" spans="1:6">
      <c r="A1106" s="303" t="s">
        <v>2182</v>
      </c>
      <c r="B1106" s="313" t="s">
        <v>2183</v>
      </c>
      <c r="C1106" s="305"/>
      <c r="D1106" s="305"/>
      <c r="E1106" s="305"/>
      <c r="F1106" s="293">
        <f t="shared" si="20"/>
        <v>0</v>
      </c>
    </row>
    <row r="1107" spans="1:6">
      <c r="A1107" s="303" t="s">
        <v>2184</v>
      </c>
      <c r="B1107" s="313" t="s">
        <v>2185</v>
      </c>
      <c r="C1107" s="305">
        <f>SUM(C1108:C1116)</f>
        <v>0</v>
      </c>
      <c r="D1107" s="305">
        <f>SUM(D1108:D1116)</f>
        <v>0</v>
      </c>
      <c r="E1107" s="305">
        <f>SUM(E1108:E1116)</f>
        <v>0</v>
      </c>
      <c r="F1107" s="293">
        <f t="shared" si="20"/>
        <v>0</v>
      </c>
    </row>
    <row r="1108" hidden="1" spans="1:6">
      <c r="A1108" s="303" t="s">
        <v>2186</v>
      </c>
      <c r="B1108" s="313" t="s">
        <v>2187</v>
      </c>
      <c r="C1108" s="305"/>
      <c r="D1108" s="305"/>
      <c r="E1108" s="305"/>
      <c r="F1108" s="293">
        <f t="shared" si="20"/>
        <v>0</v>
      </c>
    </row>
    <row r="1109" hidden="1" spans="1:6">
      <c r="A1109" s="303" t="s">
        <v>2188</v>
      </c>
      <c r="B1109" s="313" t="s">
        <v>2189</v>
      </c>
      <c r="C1109" s="305"/>
      <c r="D1109" s="305"/>
      <c r="E1109" s="305"/>
      <c r="F1109" s="293">
        <f t="shared" si="20"/>
        <v>0</v>
      </c>
    </row>
    <row r="1110" hidden="1" spans="1:6">
      <c r="A1110" s="303" t="s">
        <v>2190</v>
      </c>
      <c r="B1110" s="313" t="s">
        <v>2191</v>
      </c>
      <c r="C1110" s="305"/>
      <c r="D1110" s="305"/>
      <c r="E1110" s="305"/>
      <c r="F1110" s="293">
        <f t="shared" si="20"/>
        <v>0</v>
      </c>
    </row>
    <row r="1111" hidden="1" spans="1:6">
      <c r="A1111" s="303" t="s">
        <v>2192</v>
      </c>
      <c r="B1111" s="313" t="s">
        <v>2193</v>
      </c>
      <c r="C1111" s="305"/>
      <c r="D1111" s="305"/>
      <c r="E1111" s="305"/>
      <c r="F1111" s="293">
        <f t="shared" si="20"/>
        <v>0</v>
      </c>
    </row>
    <row r="1112" hidden="1" spans="1:6">
      <c r="A1112" s="303" t="s">
        <v>2194</v>
      </c>
      <c r="B1112" s="313" t="s">
        <v>2195</v>
      </c>
      <c r="C1112" s="305"/>
      <c r="D1112" s="305"/>
      <c r="E1112" s="305"/>
      <c r="F1112" s="293">
        <f t="shared" si="20"/>
        <v>0</v>
      </c>
    </row>
    <row r="1113" hidden="1" spans="1:6">
      <c r="A1113" s="303" t="s">
        <v>2196</v>
      </c>
      <c r="B1113" s="313" t="s">
        <v>1698</v>
      </c>
      <c r="C1113" s="305"/>
      <c r="D1113" s="305"/>
      <c r="E1113" s="305"/>
      <c r="F1113" s="293">
        <f t="shared" si="20"/>
        <v>0</v>
      </c>
    </row>
    <row r="1114" hidden="1" spans="1:6">
      <c r="A1114" s="303" t="s">
        <v>2197</v>
      </c>
      <c r="B1114" s="313" t="s">
        <v>2198</v>
      </c>
      <c r="C1114" s="305"/>
      <c r="D1114" s="305"/>
      <c r="E1114" s="305"/>
      <c r="F1114" s="293">
        <f t="shared" si="20"/>
        <v>0</v>
      </c>
    </row>
    <row r="1115" hidden="1" spans="1:6">
      <c r="A1115" s="303" t="s">
        <v>2199</v>
      </c>
      <c r="B1115" s="313" t="s">
        <v>2200</v>
      </c>
      <c r="C1115" s="305"/>
      <c r="D1115" s="305"/>
      <c r="E1115" s="305"/>
      <c r="F1115" s="293">
        <f t="shared" si="20"/>
        <v>0</v>
      </c>
    </row>
    <row r="1116" hidden="1" spans="1:6">
      <c r="A1116" s="303" t="s">
        <v>2201</v>
      </c>
      <c r="B1116" s="313" t="s">
        <v>2202</v>
      </c>
      <c r="C1116" s="305"/>
      <c r="D1116" s="305"/>
      <c r="E1116" s="305"/>
      <c r="F1116" s="293">
        <f t="shared" si="20"/>
        <v>0</v>
      </c>
    </row>
    <row r="1117" spans="1:6">
      <c r="A1117" s="303" t="s">
        <v>2203</v>
      </c>
      <c r="B1117" s="313" t="s">
        <v>2204</v>
      </c>
      <c r="C1117" s="305">
        <f>SUM(C1118,C1145,C1160)</f>
        <v>5</v>
      </c>
      <c r="D1117" s="305">
        <f>SUM(D1118,D1145,D1160)</f>
        <v>483</v>
      </c>
      <c r="E1117" s="305">
        <f>SUM(E1118,E1145,E1160)</f>
        <v>-5</v>
      </c>
      <c r="F1117" s="293">
        <f t="shared" si="20"/>
        <v>483</v>
      </c>
    </row>
    <row r="1118" spans="1:6">
      <c r="A1118" s="303" t="s">
        <v>2205</v>
      </c>
      <c r="B1118" s="313" t="s">
        <v>2206</v>
      </c>
      <c r="C1118" s="305">
        <f>SUM(C1119:C1144)</f>
        <v>5</v>
      </c>
      <c r="D1118" s="305">
        <f>SUM(D1119:D1144)</f>
        <v>483</v>
      </c>
      <c r="E1118" s="305">
        <f>SUM(E1119:E1144)</f>
        <v>-5</v>
      </c>
      <c r="F1118" s="293">
        <f t="shared" si="20"/>
        <v>483</v>
      </c>
    </row>
    <row r="1119" hidden="1" spans="1:6">
      <c r="A1119" s="303" t="s">
        <v>2207</v>
      </c>
      <c r="B1119" s="313" t="s">
        <v>264</v>
      </c>
      <c r="C1119" s="305"/>
      <c r="D1119" s="305"/>
      <c r="E1119" s="305"/>
      <c r="F1119" s="293">
        <f t="shared" si="20"/>
        <v>0</v>
      </c>
    </row>
    <row r="1120" hidden="1" spans="1:6">
      <c r="A1120" s="303" t="s">
        <v>2208</v>
      </c>
      <c r="B1120" s="313" t="s">
        <v>266</v>
      </c>
      <c r="C1120" s="305"/>
      <c r="D1120" s="305"/>
      <c r="E1120" s="305"/>
      <c r="F1120" s="293">
        <f t="shared" si="20"/>
        <v>0</v>
      </c>
    </row>
    <row r="1121" hidden="1" spans="1:6">
      <c r="A1121" s="303" t="s">
        <v>2209</v>
      </c>
      <c r="B1121" s="313" t="s">
        <v>268</v>
      </c>
      <c r="C1121" s="305"/>
      <c r="D1121" s="305"/>
      <c r="E1121" s="305"/>
      <c r="F1121" s="293">
        <f t="shared" si="20"/>
        <v>0</v>
      </c>
    </row>
    <row r="1122" hidden="1" spans="1:6">
      <c r="A1122" s="303" t="s">
        <v>2210</v>
      </c>
      <c r="B1122" s="313" t="s">
        <v>2211</v>
      </c>
      <c r="C1122" s="305"/>
      <c r="D1122" s="305"/>
      <c r="E1122" s="305"/>
      <c r="F1122" s="293">
        <f t="shared" si="20"/>
        <v>0</v>
      </c>
    </row>
    <row r="1123" hidden="1" spans="1:6">
      <c r="A1123" s="303" t="s">
        <v>2212</v>
      </c>
      <c r="B1123" s="313" t="s">
        <v>2213</v>
      </c>
      <c r="C1123" s="305"/>
      <c r="D1123" s="305"/>
      <c r="E1123" s="305"/>
      <c r="F1123" s="293">
        <f t="shared" si="20"/>
        <v>0</v>
      </c>
    </row>
    <row r="1124" hidden="1" spans="1:6">
      <c r="A1124" s="303" t="s">
        <v>2214</v>
      </c>
      <c r="B1124" s="313" t="s">
        <v>2215</v>
      </c>
      <c r="C1124" s="305"/>
      <c r="D1124" s="305"/>
      <c r="E1124" s="305"/>
      <c r="F1124" s="293">
        <f t="shared" si="20"/>
        <v>0</v>
      </c>
    </row>
    <row r="1125" hidden="1" spans="1:6">
      <c r="A1125" s="303" t="s">
        <v>2216</v>
      </c>
      <c r="B1125" s="313" t="s">
        <v>2217</v>
      </c>
      <c r="C1125" s="305"/>
      <c r="D1125" s="305"/>
      <c r="E1125" s="305"/>
      <c r="F1125" s="293">
        <f t="shared" si="20"/>
        <v>0</v>
      </c>
    </row>
    <row r="1126" hidden="1" spans="1:6">
      <c r="A1126" s="303" t="s">
        <v>2218</v>
      </c>
      <c r="B1126" s="313" t="s">
        <v>2219</v>
      </c>
      <c r="C1126" s="305"/>
      <c r="D1126" s="305"/>
      <c r="E1126" s="305"/>
      <c r="F1126" s="293">
        <f t="shared" si="20"/>
        <v>0</v>
      </c>
    </row>
    <row r="1127" hidden="1" spans="1:6">
      <c r="A1127" s="303" t="s">
        <v>2220</v>
      </c>
      <c r="B1127" s="313" t="s">
        <v>2221</v>
      </c>
      <c r="C1127" s="305"/>
      <c r="D1127" s="305"/>
      <c r="E1127" s="305"/>
      <c r="F1127" s="293">
        <f t="shared" si="20"/>
        <v>0</v>
      </c>
    </row>
    <row r="1128" hidden="1" spans="1:6">
      <c r="A1128" s="303" t="s">
        <v>2222</v>
      </c>
      <c r="B1128" s="313" t="s">
        <v>2223</v>
      </c>
      <c r="C1128" s="305"/>
      <c r="D1128" s="305"/>
      <c r="E1128" s="305"/>
      <c r="F1128" s="293">
        <f t="shared" si="20"/>
        <v>0</v>
      </c>
    </row>
    <row r="1129" hidden="1" spans="1:6">
      <c r="A1129" s="303" t="s">
        <v>2224</v>
      </c>
      <c r="B1129" s="313" t="s">
        <v>2225</v>
      </c>
      <c r="C1129" s="305"/>
      <c r="D1129" s="305"/>
      <c r="E1129" s="305"/>
      <c r="F1129" s="293">
        <f t="shared" si="20"/>
        <v>0</v>
      </c>
    </row>
    <row r="1130" hidden="1" spans="1:6">
      <c r="A1130" s="303" t="s">
        <v>2226</v>
      </c>
      <c r="B1130" s="313" t="s">
        <v>2227</v>
      </c>
      <c r="C1130" s="305"/>
      <c r="D1130" s="305"/>
      <c r="E1130" s="305"/>
      <c r="F1130" s="293">
        <f t="shared" si="20"/>
        <v>0</v>
      </c>
    </row>
    <row r="1131" hidden="1" spans="1:6">
      <c r="A1131" s="303" t="s">
        <v>2228</v>
      </c>
      <c r="B1131" s="313" t="s">
        <v>2229</v>
      </c>
      <c r="C1131" s="305"/>
      <c r="D1131" s="305"/>
      <c r="E1131" s="305"/>
      <c r="F1131" s="293">
        <f t="shared" si="20"/>
        <v>0</v>
      </c>
    </row>
    <row r="1132" hidden="1" spans="1:6">
      <c r="A1132" s="303" t="s">
        <v>2230</v>
      </c>
      <c r="B1132" s="313" t="s">
        <v>2231</v>
      </c>
      <c r="C1132" s="305"/>
      <c r="D1132" s="305"/>
      <c r="E1132" s="305"/>
      <c r="F1132" s="293">
        <f t="shared" si="20"/>
        <v>0</v>
      </c>
    </row>
    <row r="1133" hidden="1" spans="1:6">
      <c r="A1133" s="303" t="s">
        <v>2232</v>
      </c>
      <c r="B1133" s="313" t="s">
        <v>2233</v>
      </c>
      <c r="C1133" s="305"/>
      <c r="D1133" s="305"/>
      <c r="E1133" s="305"/>
      <c r="F1133" s="293">
        <f t="shared" si="20"/>
        <v>0</v>
      </c>
    </row>
    <row r="1134" hidden="1" spans="1:6">
      <c r="A1134" s="303" t="s">
        <v>2234</v>
      </c>
      <c r="B1134" s="313" t="s">
        <v>2235</v>
      </c>
      <c r="C1134" s="305"/>
      <c r="D1134" s="305"/>
      <c r="E1134" s="305"/>
      <c r="F1134" s="293">
        <f t="shared" si="20"/>
        <v>0</v>
      </c>
    </row>
    <row r="1135" hidden="1" spans="1:6">
      <c r="A1135" s="303" t="s">
        <v>2236</v>
      </c>
      <c r="B1135" s="313" t="s">
        <v>2237</v>
      </c>
      <c r="C1135" s="305"/>
      <c r="D1135" s="305"/>
      <c r="E1135" s="305"/>
      <c r="F1135" s="293">
        <f t="shared" si="20"/>
        <v>0</v>
      </c>
    </row>
    <row r="1136" hidden="1" spans="1:6">
      <c r="A1136" s="303" t="s">
        <v>2238</v>
      </c>
      <c r="B1136" s="313" t="s">
        <v>2239</v>
      </c>
      <c r="C1136" s="305"/>
      <c r="D1136" s="305"/>
      <c r="E1136" s="305"/>
      <c r="F1136" s="293">
        <f t="shared" si="20"/>
        <v>0</v>
      </c>
    </row>
    <row r="1137" hidden="1" spans="1:6">
      <c r="A1137" s="303" t="s">
        <v>2240</v>
      </c>
      <c r="B1137" s="313" t="s">
        <v>2241</v>
      </c>
      <c r="C1137" s="305"/>
      <c r="D1137" s="305"/>
      <c r="E1137" s="305"/>
      <c r="F1137" s="293">
        <f t="shared" si="20"/>
        <v>0</v>
      </c>
    </row>
    <row r="1138" hidden="1" spans="1:6">
      <c r="A1138" s="303" t="s">
        <v>2242</v>
      </c>
      <c r="B1138" s="313" t="s">
        <v>2243</v>
      </c>
      <c r="C1138" s="305"/>
      <c r="D1138" s="305"/>
      <c r="E1138" s="305"/>
      <c r="F1138" s="293">
        <f t="shared" si="20"/>
        <v>0</v>
      </c>
    </row>
    <row r="1139" hidden="1" spans="1:6">
      <c r="A1139" s="303" t="s">
        <v>2244</v>
      </c>
      <c r="B1139" s="313" t="s">
        <v>2245</v>
      </c>
      <c r="C1139" s="305"/>
      <c r="D1139" s="305"/>
      <c r="E1139" s="305"/>
      <c r="F1139" s="293">
        <f t="shared" si="20"/>
        <v>0</v>
      </c>
    </row>
    <row r="1140" hidden="1" spans="1:6">
      <c r="A1140" s="303" t="s">
        <v>2246</v>
      </c>
      <c r="B1140" s="313" t="s">
        <v>2247</v>
      </c>
      <c r="C1140" s="305"/>
      <c r="D1140" s="305"/>
      <c r="E1140" s="305"/>
      <c r="F1140" s="293">
        <f t="shared" si="20"/>
        <v>0</v>
      </c>
    </row>
    <row r="1141" spans="1:6">
      <c r="A1141" s="303" t="s">
        <v>2248</v>
      </c>
      <c r="B1141" s="313" t="s">
        <v>2249</v>
      </c>
      <c r="C1141" s="305">
        <v>5</v>
      </c>
      <c r="D1141" s="305">
        <v>0</v>
      </c>
      <c r="E1141" s="305">
        <v>-5</v>
      </c>
      <c r="F1141" s="293">
        <f t="shared" si="20"/>
        <v>0</v>
      </c>
    </row>
    <row r="1142" hidden="1" spans="1:6">
      <c r="A1142" s="303" t="s">
        <v>2250</v>
      </c>
      <c r="B1142" s="313" t="s">
        <v>2251</v>
      </c>
      <c r="C1142" s="305"/>
      <c r="D1142" s="305"/>
      <c r="E1142" s="305"/>
      <c r="F1142" s="293">
        <f t="shared" si="20"/>
        <v>0</v>
      </c>
    </row>
    <row r="1143" hidden="1" spans="1:6">
      <c r="A1143" s="303" t="s">
        <v>2252</v>
      </c>
      <c r="B1143" s="313" t="s">
        <v>282</v>
      </c>
      <c r="C1143" s="305"/>
      <c r="D1143" s="305"/>
      <c r="E1143" s="305"/>
      <c r="F1143" s="293">
        <f t="shared" si="20"/>
        <v>0</v>
      </c>
    </row>
    <row r="1144" spans="1:6">
      <c r="A1144" s="303" t="s">
        <v>2253</v>
      </c>
      <c r="B1144" s="313" t="s">
        <v>2254</v>
      </c>
      <c r="C1144" s="305">
        <v>0</v>
      </c>
      <c r="D1144" s="305">
        <v>483</v>
      </c>
      <c r="E1144" s="305">
        <v>0</v>
      </c>
      <c r="F1144" s="293">
        <f t="shared" si="20"/>
        <v>483</v>
      </c>
    </row>
    <row r="1145" spans="1:6">
      <c r="A1145" s="303" t="s">
        <v>2255</v>
      </c>
      <c r="B1145" s="313" t="s">
        <v>2256</v>
      </c>
      <c r="C1145" s="305">
        <f>SUM(C1146:C1159)</f>
        <v>0</v>
      </c>
      <c r="D1145" s="305">
        <f>SUM(D1146:D1159)</f>
        <v>0</v>
      </c>
      <c r="E1145" s="305">
        <f>SUM(E1146:E1159)</f>
        <v>0</v>
      </c>
      <c r="F1145" s="293">
        <f t="shared" si="20"/>
        <v>0</v>
      </c>
    </row>
    <row r="1146" hidden="1" spans="1:6">
      <c r="A1146" s="303" t="s">
        <v>2257</v>
      </c>
      <c r="B1146" s="313" t="s">
        <v>264</v>
      </c>
      <c r="C1146" s="305"/>
      <c r="D1146" s="305"/>
      <c r="E1146" s="305"/>
      <c r="F1146" s="293">
        <f t="shared" si="20"/>
        <v>0</v>
      </c>
    </row>
    <row r="1147" hidden="1" spans="1:6">
      <c r="A1147" s="303" t="s">
        <v>2258</v>
      </c>
      <c r="B1147" s="313" t="s">
        <v>266</v>
      </c>
      <c r="C1147" s="305"/>
      <c r="D1147" s="305"/>
      <c r="E1147" s="305"/>
      <c r="F1147" s="293">
        <f t="shared" si="20"/>
        <v>0</v>
      </c>
    </row>
    <row r="1148" hidden="1" spans="1:6">
      <c r="A1148" s="303" t="s">
        <v>2259</v>
      </c>
      <c r="B1148" s="313" t="s">
        <v>268</v>
      </c>
      <c r="C1148" s="305"/>
      <c r="D1148" s="305"/>
      <c r="E1148" s="305"/>
      <c r="F1148" s="293">
        <f t="shared" si="20"/>
        <v>0</v>
      </c>
    </row>
    <row r="1149" hidden="1" spans="1:6">
      <c r="A1149" s="303" t="s">
        <v>2260</v>
      </c>
      <c r="B1149" s="313" t="s">
        <v>2261</v>
      </c>
      <c r="C1149" s="305"/>
      <c r="D1149" s="305"/>
      <c r="E1149" s="305"/>
      <c r="F1149" s="293">
        <f t="shared" si="20"/>
        <v>0</v>
      </c>
    </row>
    <row r="1150" hidden="1" spans="1:6">
      <c r="A1150" s="303" t="s">
        <v>2262</v>
      </c>
      <c r="B1150" s="313" t="s">
        <v>2263</v>
      </c>
      <c r="C1150" s="305"/>
      <c r="D1150" s="305"/>
      <c r="E1150" s="305"/>
      <c r="F1150" s="293">
        <f t="shared" si="20"/>
        <v>0</v>
      </c>
    </row>
    <row r="1151" hidden="1" spans="1:6">
      <c r="A1151" s="303" t="s">
        <v>2264</v>
      </c>
      <c r="B1151" s="313" t="s">
        <v>2265</v>
      </c>
      <c r="C1151" s="305"/>
      <c r="D1151" s="305"/>
      <c r="E1151" s="305"/>
      <c r="F1151" s="293">
        <f t="shared" si="20"/>
        <v>0</v>
      </c>
    </row>
    <row r="1152" hidden="1" spans="1:6">
      <c r="A1152" s="303" t="s">
        <v>2266</v>
      </c>
      <c r="B1152" s="313" t="s">
        <v>2267</v>
      </c>
      <c r="C1152" s="305"/>
      <c r="D1152" s="305"/>
      <c r="E1152" s="305"/>
      <c r="F1152" s="293">
        <f t="shared" si="20"/>
        <v>0</v>
      </c>
    </row>
    <row r="1153" hidden="1" spans="1:6">
      <c r="A1153" s="303" t="s">
        <v>2268</v>
      </c>
      <c r="B1153" s="313" t="s">
        <v>2269</v>
      </c>
      <c r="C1153" s="305"/>
      <c r="D1153" s="305"/>
      <c r="E1153" s="305"/>
      <c r="F1153" s="293">
        <f t="shared" si="20"/>
        <v>0</v>
      </c>
    </row>
    <row r="1154" hidden="1" spans="1:6">
      <c r="A1154" s="303" t="s">
        <v>2270</v>
      </c>
      <c r="B1154" s="313" t="s">
        <v>2271</v>
      </c>
      <c r="C1154" s="305"/>
      <c r="D1154" s="305"/>
      <c r="E1154" s="305"/>
      <c r="F1154" s="293">
        <f t="shared" si="20"/>
        <v>0</v>
      </c>
    </row>
    <row r="1155" hidden="1" spans="1:6">
      <c r="A1155" s="303" t="s">
        <v>2272</v>
      </c>
      <c r="B1155" s="313" t="s">
        <v>2273</v>
      </c>
      <c r="C1155" s="305"/>
      <c r="D1155" s="305"/>
      <c r="E1155" s="305"/>
      <c r="F1155" s="293">
        <f t="shared" si="20"/>
        <v>0</v>
      </c>
    </row>
    <row r="1156" hidden="1" spans="1:6">
      <c r="A1156" s="303" t="s">
        <v>2274</v>
      </c>
      <c r="B1156" s="313" t="s">
        <v>2275</v>
      </c>
      <c r="C1156" s="305"/>
      <c r="D1156" s="305"/>
      <c r="E1156" s="305"/>
      <c r="F1156" s="293">
        <f t="shared" si="20"/>
        <v>0</v>
      </c>
    </row>
    <row r="1157" hidden="1" spans="1:6">
      <c r="A1157" s="303" t="s">
        <v>2276</v>
      </c>
      <c r="B1157" s="313" t="s">
        <v>2277</v>
      </c>
      <c r="C1157" s="305"/>
      <c r="D1157" s="305"/>
      <c r="E1157" s="305"/>
      <c r="F1157" s="293">
        <f t="shared" si="20"/>
        <v>0</v>
      </c>
    </row>
    <row r="1158" hidden="1" spans="1:6">
      <c r="A1158" s="303" t="s">
        <v>2278</v>
      </c>
      <c r="B1158" s="313" t="s">
        <v>2279</v>
      </c>
      <c r="C1158" s="305"/>
      <c r="D1158" s="305"/>
      <c r="E1158" s="305"/>
      <c r="F1158" s="293">
        <f t="shared" si="20"/>
        <v>0</v>
      </c>
    </row>
    <row r="1159" hidden="1" spans="1:6">
      <c r="A1159" s="303" t="s">
        <v>2280</v>
      </c>
      <c r="B1159" s="313" t="s">
        <v>2281</v>
      </c>
      <c r="C1159" s="305"/>
      <c r="D1159" s="305"/>
      <c r="E1159" s="305"/>
      <c r="F1159" s="293">
        <f t="shared" ref="F1159:F1222" si="21">SUM(C1159+D1159+E1159)</f>
        <v>0</v>
      </c>
    </row>
    <row r="1160" spans="1:6">
      <c r="A1160" s="303" t="s">
        <v>2282</v>
      </c>
      <c r="B1160" s="313" t="s">
        <v>2283</v>
      </c>
      <c r="C1160" s="305">
        <f>SUM(C1161)</f>
        <v>0</v>
      </c>
      <c r="D1160" s="305">
        <f>SUM(D1161)</f>
        <v>0</v>
      </c>
      <c r="E1160" s="305">
        <f>SUM(E1161)</f>
        <v>0</v>
      </c>
      <c r="F1160" s="293">
        <f t="shared" si="21"/>
        <v>0</v>
      </c>
    </row>
    <row r="1161" hidden="1" spans="1:6">
      <c r="A1161" s="303" t="s">
        <v>2284</v>
      </c>
      <c r="B1161" s="313" t="s">
        <v>2285</v>
      </c>
      <c r="C1161" s="305"/>
      <c r="D1161" s="305"/>
      <c r="E1161" s="305"/>
      <c r="F1161" s="293">
        <f t="shared" si="21"/>
        <v>0</v>
      </c>
    </row>
    <row r="1162" spans="1:6">
      <c r="A1162" s="303" t="s">
        <v>2286</v>
      </c>
      <c r="B1162" s="313" t="s">
        <v>2287</v>
      </c>
      <c r="C1162" s="305">
        <f>SUM(C1163,C1175,C1179)</f>
        <v>38414</v>
      </c>
      <c r="D1162" s="305">
        <f>SUM(D1163,D1175,D1179)</f>
        <v>3981</v>
      </c>
      <c r="E1162" s="305">
        <f>SUM(E1163,E1175,E1179)</f>
        <v>-17105</v>
      </c>
      <c r="F1162" s="293">
        <f t="shared" si="21"/>
        <v>25290</v>
      </c>
    </row>
    <row r="1163" spans="1:6">
      <c r="A1163" s="303" t="s">
        <v>2288</v>
      </c>
      <c r="B1163" s="313" t="s">
        <v>2289</v>
      </c>
      <c r="C1163" s="305">
        <f>SUM(C1164:C1174)</f>
        <v>9277</v>
      </c>
      <c r="D1163" s="305">
        <f>SUM(D1164:D1174)</f>
        <v>3981</v>
      </c>
      <c r="E1163" s="305">
        <f>SUM(E1164:E1174)</f>
        <v>0</v>
      </c>
      <c r="F1163" s="293">
        <f t="shared" si="21"/>
        <v>13258</v>
      </c>
    </row>
    <row r="1164" hidden="1" spans="1:6">
      <c r="A1164" s="303" t="s">
        <v>2290</v>
      </c>
      <c r="B1164" s="313" t="s">
        <v>2291</v>
      </c>
      <c r="C1164" s="305"/>
      <c r="D1164" s="305"/>
      <c r="E1164" s="305"/>
      <c r="F1164" s="293">
        <f t="shared" si="21"/>
        <v>0</v>
      </c>
    </row>
    <row r="1165" hidden="1" spans="1:6">
      <c r="A1165" s="303" t="s">
        <v>2292</v>
      </c>
      <c r="B1165" s="313" t="s">
        <v>2293</v>
      </c>
      <c r="C1165" s="305"/>
      <c r="D1165" s="305"/>
      <c r="E1165" s="305"/>
      <c r="F1165" s="293">
        <f t="shared" si="21"/>
        <v>0</v>
      </c>
    </row>
    <row r="1166" hidden="1" spans="1:6">
      <c r="A1166" s="303" t="s">
        <v>2294</v>
      </c>
      <c r="B1166" s="313" t="s">
        <v>2295</v>
      </c>
      <c r="C1166" s="305"/>
      <c r="D1166" s="305"/>
      <c r="E1166" s="305"/>
      <c r="F1166" s="293">
        <f t="shared" si="21"/>
        <v>0</v>
      </c>
    </row>
    <row r="1167" hidden="1" spans="1:6">
      <c r="A1167" s="303" t="s">
        <v>2296</v>
      </c>
      <c r="B1167" s="313" t="s">
        <v>2297</v>
      </c>
      <c r="C1167" s="305"/>
      <c r="D1167" s="305"/>
      <c r="E1167" s="305"/>
      <c r="F1167" s="293">
        <f t="shared" si="21"/>
        <v>0</v>
      </c>
    </row>
    <row r="1168" spans="1:6">
      <c r="A1168" s="303" t="s">
        <v>2298</v>
      </c>
      <c r="B1168" s="313" t="s">
        <v>2299</v>
      </c>
      <c r="C1168" s="305">
        <v>0</v>
      </c>
      <c r="D1168" s="305">
        <v>6</v>
      </c>
      <c r="E1168" s="305">
        <v>0</v>
      </c>
      <c r="F1168" s="293">
        <f t="shared" si="21"/>
        <v>6</v>
      </c>
    </row>
    <row r="1169" hidden="1" spans="1:6">
      <c r="A1169" s="303" t="s">
        <v>2300</v>
      </c>
      <c r="B1169" s="313" t="s">
        <v>2301</v>
      </c>
      <c r="C1169" s="305"/>
      <c r="D1169" s="305"/>
      <c r="E1169" s="305"/>
      <c r="F1169" s="293">
        <f t="shared" si="21"/>
        <v>0</v>
      </c>
    </row>
    <row r="1170" hidden="1" spans="1:6">
      <c r="A1170" s="303" t="s">
        <v>2302</v>
      </c>
      <c r="B1170" s="313" t="s">
        <v>2303</v>
      </c>
      <c r="C1170" s="305"/>
      <c r="D1170" s="305"/>
      <c r="E1170" s="305"/>
      <c r="F1170" s="293">
        <f t="shared" si="21"/>
        <v>0</v>
      </c>
    </row>
    <row r="1171" spans="1:6">
      <c r="A1171" s="303" t="s">
        <v>2304</v>
      </c>
      <c r="B1171" s="313" t="s">
        <v>2305</v>
      </c>
      <c r="C1171" s="305">
        <v>9277</v>
      </c>
      <c r="D1171" s="305">
        <v>3975</v>
      </c>
      <c r="E1171" s="305">
        <v>0</v>
      </c>
      <c r="F1171" s="293">
        <f t="shared" si="21"/>
        <v>13252</v>
      </c>
    </row>
    <row r="1172" hidden="1" spans="1:6">
      <c r="A1172" s="303" t="s">
        <v>2306</v>
      </c>
      <c r="B1172" s="313" t="s">
        <v>2307</v>
      </c>
      <c r="C1172" s="305"/>
      <c r="D1172" s="305"/>
      <c r="E1172" s="305"/>
      <c r="F1172" s="293">
        <f t="shared" si="21"/>
        <v>0</v>
      </c>
    </row>
    <row r="1173" hidden="1" spans="1:6">
      <c r="A1173" s="303" t="s">
        <v>2308</v>
      </c>
      <c r="B1173" s="313" t="s">
        <v>2309</v>
      </c>
      <c r="C1173" s="305"/>
      <c r="D1173" s="305"/>
      <c r="E1173" s="305"/>
      <c r="F1173" s="293">
        <f t="shared" si="21"/>
        <v>0</v>
      </c>
    </row>
    <row r="1174" hidden="1" spans="1:6">
      <c r="A1174" s="303" t="s">
        <v>2310</v>
      </c>
      <c r="B1174" s="313" t="s">
        <v>2311</v>
      </c>
      <c r="C1174" s="305"/>
      <c r="D1174" s="305"/>
      <c r="E1174" s="305"/>
      <c r="F1174" s="293">
        <f t="shared" si="21"/>
        <v>0</v>
      </c>
    </row>
    <row r="1175" spans="1:6">
      <c r="A1175" s="303" t="s">
        <v>2312</v>
      </c>
      <c r="B1175" s="313" t="s">
        <v>2313</v>
      </c>
      <c r="C1175" s="305">
        <f>SUM(C1176:C1178)</f>
        <v>29137</v>
      </c>
      <c r="D1175" s="305">
        <f>SUM(D1176:D1178)</f>
        <v>0</v>
      </c>
      <c r="E1175" s="305">
        <f>SUM(E1176:E1178)</f>
        <v>-17105</v>
      </c>
      <c r="F1175" s="293">
        <f t="shared" si="21"/>
        <v>12032</v>
      </c>
    </row>
    <row r="1176" spans="1:6">
      <c r="A1176" s="303" t="s">
        <v>2314</v>
      </c>
      <c r="B1176" s="313" t="s">
        <v>2315</v>
      </c>
      <c r="C1176" s="305">
        <v>12032</v>
      </c>
      <c r="D1176" s="305">
        <v>0</v>
      </c>
      <c r="E1176" s="305">
        <v>0</v>
      </c>
      <c r="F1176" s="293">
        <f t="shared" si="21"/>
        <v>12032</v>
      </c>
    </row>
    <row r="1177" hidden="1" spans="1:6">
      <c r="A1177" s="303" t="s">
        <v>2316</v>
      </c>
      <c r="B1177" s="313" t="s">
        <v>2317</v>
      </c>
      <c r="C1177" s="305"/>
      <c r="D1177" s="305"/>
      <c r="E1177" s="305"/>
      <c r="F1177" s="293">
        <f t="shared" si="21"/>
        <v>0</v>
      </c>
    </row>
    <row r="1178" spans="1:6">
      <c r="A1178" s="303" t="s">
        <v>2318</v>
      </c>
      <c r="B1178" s="313" t="s">
        <v>2319</v>
      </c>
      <c r="C1178" s="305">
        <v>17105</v>
      </c>
      <c r="D1178" s="305">
        <v>0</v>
      </c>
      <c r="E1178" s="305">
        <v>-17105</v>
      </c>
      <c r="F1178" s="293">
        <f t="shared" si="21"/>
        <v>0</v>
      </c>
    </row>
    <row r="1179" spans="1:6">
      <c r="A1179" s="303" t="s">
        <v>2320</v>
      </c>
      <c r="B1179" s="313" t="s">
        <v>2321</v>
      </c>
      <c r="C1179" s="305">
        <f>SUM(C1180:C1182)</f>
        <v>0</v>
      </c>
      <c r="D1179" s="305">
        <f>SUM(D1180:D1182)</f>
        <v>0</v>
      </c>
      <c r="E1179" s="305">
        <f>SUM(E1180:E1182)</f>
        <v>0</v>
      </c>
      <c r="F1179" s="293">
        <f t="shared" si="21"/>
        <v>0</v>
      </c>
    </row>
    <row r="1180" hidden="1" spans="1:6">
      <c r="A1180" s="303" t="s">
        <v>2322</v>
      </c>
      <c r="B1180" s="313" t="s">
        <v>2323</v>
      </c>
      <c r="C1180" s="305"/>
      <c r="D1180" s="305"/>
      <c r="E1180" s="305"/>
      <c r="F1180" s="293">
        <f t="shared" si="21"/>
        <v>0</v>
      </c>
    </row>
    <row r="1181" hidden="1" spans="1:6">
      <c r="A1181" s="303" t="s">
        <v>2324</v>
      </c>
      <c r="B1181" s="313" t="s">
        <v>2325</v>
      </c>
      <c r="C1181" s="305"/>
      <c r="D1181" s="305"/>
      <c r="E1181" s="305"/>
      <c r="F1181" s="293">
        <f t="shared" si="21"/>
        <v>0</v>
      </c>
    </row>
    <row r="1182" hidden="1" spans="1:6">
      <c r="A1182" s="303" t="s">
        <v>2326</v>
      </c>
      <c r="B1182" s="313" t="s">
        <v>2327</v>
      </c>
      <c r="C1182" s="305"/>
      <c r="D1182" s="305"/>
      <c r="E1182" s="305"/>
      <c r="F1182" s="293">
        <f t="shared" si="21"/>
        <v>0</v>
      </c>
    </row>
    <row r="1183" spans="1:6">
      <c r="A1183" s="303" t="s">
        <v>2328</v>
      </c>
      <c r="B1183" s="313" t="s">
        <v>2329</v>
      </c>
      <c r="C1183" s="305">
        <f>SUM(C1184,C1202,C1209,C1215)</f>
        <v>1560</v>
      </c>
      <c r="D1183" s="305">
        <f>SUM(D1184,D1202,D1209,D1215)</f>
        <v>0</v>
      </c>
      <c r="E1183" s="305">
        <f>SUM(E1184,E1202,E1209,E1215)</f>
        <v>0</v>
      </c>
      <c r="F1183" s="293">
        <f t="shared" si="21"/>
        <v>1560</v>
      </c>
    </row>
    <row r="1184" spans="1:6">
      <c r="A1184" s="303" t="s">
        <v>2330</v>
      </c>
      <c r="B1184" s="313" t="s">
        <v>2331</v>
      </c>
      <c r="C1184" s="305">
        <f>SUM(C1185:C1201)</f>
        <v>3</v>
      </c>
      <c r="D1184" s="305">
        <f>SUM(D1185:D1201)</f>
        <v>0</v>
      </c>
      <c r="E1184" s="305">
        <f>SUM(E1185:E1201)</f>
        <v>0</v>
      </c>
      <c r="F1184" s="293">
        <f t="shared" si="21"/>
        <v>3</v>
      </c>
    </row>
    <row r="1185" hidden="1" spans="1:6">
      <c r="A1185" s="303" t="s">
        <v>2332</v>
      </c>
      <c r="B1185" s="313" t="s">
        <v>264</v>
      </c>
      <c r="C1185" s="305"/>
      <c r="D1185" s="305"/>
      <c r="E1185" s="305"/>
      <c r="F1185" s="293">
        <f t="shared" si="21"/>
        <v>0</v>
      </c>
    </row>
    <row r="1186" hidden="1" spans="1:6">
      <c r="A1186" s="303" t="s">
        <v>2333</v>
      </c>
      <c r="B1186" s="313" t="s">
        <v>266</v>
      </c>
      <c r="C1186" s="305"/>
      <c r="D1186" s="305"/>
      <c r="E1186" s="305"/>
      <c r="F1186" s="293">
        <f t="shared" si="21"/>
        <v>0</v>
      </c>
    </row>
    <row r="1187" hidden="1" spans="1:6">
      <c r="A1187" s="303" t="s">
        <v>2334</v>
      </c>
      <c r="B1187" s="313" t="s">
        <v>268</v>
      </c>
      <c r="C1187" s="305"/>
      <c r="D1187" s="305"/>
      <c r="E1187" s="305"/>
      <c r="F1187" s="293">
        <f t="shared" si="21"/>
        <v>0</v>
      </c>
    </row>
    <row r="1188" hidden="1" spans="1:6">
      <c r="A1188" s="303" t="s">
        <v>2335</v>
      </c>
      <c r="B1188" s="313" t="s">
        <v>2336</v>
      </c>
      <c r="C1188" s="305"/>
      <c r="D1188" s="305"/>
      <c r="E1188" s="305"/>
      <c r="F1188" s="293">
        <f t="shared" si="21"/>
        <v>0</v>
      </c>
    </row>
    <row r="1189" hidden="1" spans="1:6">
      <c r="A1189" s="303" t="s">
        <v>2337</v>
      </c>
      <c r="B1189" s="313" t="s">
        <v>2338</v>
      </c>
      <c r="C1189" s="305"/>
      <c r="D1189" s="305"/>
      <c r="E1189" s="305"/>
      <c r="F1189" s="293">
        <f t="shared" si="21"/>
        <v>0</v>
      </c>
    </row>
    <row r="1190" hidden="1" spans="1:6">
      <c r="A1190" s="303" t="s">
        <v>2339</v>
      </c>
      <c r="B1190" s="313" t="s">
        <v>2340</v>
      </c>
      <c r="C1190" s="305"/>
      <c r="D1190" s="305"/>
      <c r="E1190" s="305"/>
      <c r="F1190" s="293">
        <f t="shared" si="21"/>
        <v>0</v>
      </c>
    </row>
    <row r="1191" hidden="1" spans="1:6">
      <c r="A1191" s="303" t="s">
        <v>2341</v>
      </c>
      <c r="B1191" s="313" t="s">
        <v>2342</v>
      </c>
      <c r="C1191" s="305"/>
      <c r="D1191" s="305"/>
      <c r="E1191" s="305"/>
      <c r="F1191" s="293">
        <f t="shared" si="21"/>
        <v>0</v>
      </c>
    </row>
    <row r="1192" hidden="1" spans="1:6">
      <c r="A1192" s="303" t="s">
        <v>2343</v>
      </c>
      <c r="B1192" s="313" t="s">
        <v>2344</v>
      </c>
      <c r="C1192" s="305"/>
      <c r="D1192" s="305"/>
      <c r="E1192" s="305"/>
      <c r="F1192" s="293">
        <f t="shared" si="21"/>
        <v>0</v>
      </c>
    </row>
    <row r="1193" hidden="1" spans="1:6">
      <c r="A1193" s="303" t="s">
        <v>2345</v>
      </c>
      <c r="B1193" s="313" t="s">
        <v>2346</v>
      </c>
      <c r="C1193" s="305"/>
      <c r="D1193" s="305"/>
      <c r="E1193" s="305"/>
      <c r="F1193" s="293">
        <f t="shared" si="21"/>
        <v>0</v>
      </c>
    </row>
    <row r="1194" hidden="1" spans="1:6">
      <c r="A1194" s="303" t="s">
        <v>2347</v>
      </c>
      <c r="B1194" s="313" t="s">
        <v>2348</v>
      </c>
      <c r="C1194" s="305"/>
      <c r="D1194" s="305"/>
      <c r="E1194" s="305"/>
      <c r="F1194" s="293">
        <f t="shared" si="21"/>
        <v>0</v>
      </c>
    </row>
    <row r="1195" hidden="1" spans="1:6">
      <c r="A1195" s="303" t="s">
        <v>2349</v>
      </c>
      <c r="B1195" s="313" t="s">
        <v>2350</v>
      </c>
      <c r="C1195" s="305"/>
      <c r="D1195" s="305"/>
      <c r="E1195" s="305"/>
      <c r="F1195" s="293">
        <f t="shared" si="21"/>
        <v>0</v>
      </c>
    </row>
    <row r="1196" hidden="1" spans="1:6">
      <c r="A1196" s="303" t="s">
        <v>2351</v>
      </c>
      <c r="B1196" s="313" t="s">
        <v>2352</v>
      </c>
      <c r="C1196" s="305"/>
      <c r="D1196" s="305"/>
      <c r="E1196" s="305"/>
      <c r="F1196" s="293">
        <f t="shared" si="21"/>
        <v>0</v>
      </c>
    </row>
    <row r="1197" hidden="1" spans="1:6">
      <c r="A1197" s="303" t="s">
        <v>2353</v>
      </c>
      <c r="B1197" s="313" t="s">
        <v>2354</v>
      </c>
      <c r="C1197" s="305"/>
      <c r="D1197" s="305"/>
      <c r="E1197" s="305"/>
      <c r="F1197" s="293">
        <f t="shared" si="21"/>
        <v>0</v>
      </c>
    </row>
    <row r="1198" hidden="1" spans="1:6">
      <c r="A1198" s="303" t="s">
        <v>2355</v>
      </c>
      <c r="B1198" s="313" t="s">
        <v>2356</v>
      </c>
      <c r="C1198" s="305"/>
      <c r="D1198" s="305"/>
      <c r="E1198" s="305"/>
      <c r="F1198" s="293">
        <f t="shared" si="21"/>
        <v>0</v>
      </c>
    </row>
    <row r="1199" hidden="1" spans="1:6">
      <c r="A1199" s="303" t="s">
        <v>2357</v>
      </c>
      <c r="B1199" s="313" t="s">
        <v>2358</v>
      </c>
      <c r="C1199" s="305"/>
      <c r="D1199" s="305"/>
      <c r="E1199" s="305"/>
      <c r="F1199" s="293">
        <f t="shared" si="21"/>
        <v>0</v>
      </c>
    </row>
    <row r="1200" hidden="1" spans="1:6">
      <c r="A1200" s="303" t="s">
        <v>2359</v>
      </c>
      <c r="B1200" s="313" t="s">
        <v>282</v>
      </c>
      <c r="C1200" s="305"/>
      <c r="D1200" s="305"/>
      <c r="E1200" s="305"/>
      <c r="F1200" s="293">
        <f t="shared" si="21"/>
        <v>0</v>
      </c>
    </row>
    <row r="1201" spans="1:6">
      <c r="A1201" s="303" t="s">
        <v>2360</v>
      </c>
      <c r="B1201" s="313" t="s">
        <v>2361</v>
      </c>
      <c r="C1201" s="305">
        <v>3</v>
      </c>
      <c r="D1201" s="305">
        <v>0</v>
      </c>
      <c r="E1201" s="305">
        <v>0</v>
      </c>
      <c r="F1201" s="293">
        <f t="shared" si="21"/>
        <v>3</v>
      </c>
    </row>
    <row r="1202" spans="1:6">
      <c r="A1202" s="303" t="s">
        <v>2362</v>
      </c>
      <c r="B1202" s="313" t="s">
        <v>2363</v>
      </c>
      <c r="C1202" s="305">
        <f>SUM(C1203:C1208)</f>
        <v>0</v>
      </c>
      <c r="D1202" s="305">
        <f>SUM(D1203:D1208)</f>
        <v>0</v>
      </c>
      <c r="E1202" s="305">
        <f>SUM(E1203:E1208)</f>
        <v>0</v>
      </c>
      <c r="F1202" s="293">
        <f t="shared" si="21"/>
        <v>0</v>
      </c>
    </row>
    <row r="1203" hidden="1" spans="1:6">
      <c r="A1203" s="303" t="s">
        <v>2364</v>
      </c>
      <c r="B1203" s="313" t="s">
        <v>2365</v>
      </c>
      <c r="C1203" s="305"/>
      <c r="D1203" s="305"/>
      <c r="E1203" s="305"/>
      <c r="F1203" s="293">
        <f t="shared" si="21"/>
        <v>0</v>
      </c>
    </row>
    <row r="1204" hidden="1" spans="1:6">
      <c r="A1204" s="303" t="s">
        <v>2366</v>
      </c>
      <c r="B1204" s="313" t="s">
        <v>2367</v>
      </c>
      <c r="C1204" s="305"/>
      <c r="D1204" s="305"/>
      <c r="E1204" s="305"/>
      <c r="F1204" s="293">
        <f t="shared" si="21"/>
        <v>0</v>
      </c>
    </row>
    <row r="1205" hidden="1" spans="1:6">
      <c r="A1205" s="303" t="s">
        <v>2368</v>
      </c>
      <c r="B1205" s="313" t="s">
        <v>2369</v>
      </c>
      <c r="C1205" s="305"/>
      <c r="D1205" s="305"/>
      <c r="E1205" s="305"/>
      <c r="F1205" s="293">
        <f t="shared" si="21"/>
        <v>0</v>
      </c>
    </row>
    <row r="1206" hidden="1" spans="1:6">
      <c r="A1206" s="303" t="s">
        <v>2370</v>
      </c>
      <c r="B1206" s="313" t="s">
        <v>2371</v>
      </c>
      <c r="C1206" s="305"/>
      <c r="D1206" s="305"/>
      <c r="E1206" s="305"/>
      <c r="F1206" s="293">
        <f t="shared" si="21"/>
        <v>0</v>
      </c>
    </row>
    <row r="1207" hidden="1" spans="1:6">
      <c r="A1207" s="303" t="s">
        <v>2372</v>
      </c>
      <c r="B1207" s="313" t="s">
        <v>2373</v>
      </c>
      <c r="C1207" s="305"/>
      <c r="D1207" s="305"/>
      <c r="E1207" s="305"/>
      <c r="F1207" s="293">
        <f t="shared" si="21"/>
        <v>0</v>
      </c>
    </row>
    <row r="1208" hidden="1" spans="1:6">
      <c r="A1208" s="303" t="s">
        <v>2374</v>
      </c>
      <c r="B1208" s="313" t="s">
        <v>2375</v>
      </c>
      <c r="C1208" s="305"/>
      <c r="D1208" s="305"/>
      <c r="E1208" s="305"/>
      <c r="F1208" s="293">
        <f t="shared" si="21"/>
        <v>0</v>
      </c>
    </row>
    <row r="1209" spans="1:6">
      <c r="A1209" s="303" t="s">
        <v>2376</v>
      </c>
      <c r="B1209" s="313" t="s">
        <v>2377</v>
      </c>
      <c r="C1209" s="305">
        <f>SUM(C1210:C1214)</f>
        <v>1557</v>
      </c>
      <c r="D1209" s="305">
        <f>SUM(D1210:D1214)</f>
        <v>0</v>
      </c>
      <c r="E1209" s="305">
        <f>SUM(E1210:E1214)</f>
        <v>0</v>
      </c>
      <c r="F1209" s="293">
        <f t="shared" si="21"/>
        <v>1557</v>
      </c>
    </row>
    <row r="1210" spans="1:6">
      <c r="A1210" s="303" t="s">
        <v>2378</v>
      </c>
      <c r="B1210" s="313" t="s">
        <v>2379</v>
      </c>
      <c r="C1210" s="305">
        <v>485</v>
      </c>
      <c r="D1210" s="305">
        <v>0</v>
      </c>
      <c r="E1210" s="305">
        <v>0</v>
      </c>
      <c r="F1210" s="293">
        <f t="shared" si="21"/>
        <v>485</v>
      </c>
    </row>
    <row r="1211" spans="1:6">
      <c r="A1211" s="303" t="s">
        <v>2380</v>
      </c>
      <c r="B1211" s="313" t="s">
        <v>2381</v>
      </c>
      <c r="C1211" s="305">
        <v>542</v>
      </c>
      <c r="D1211" s="305">
        <v>0</v>
      </c>
      <c r="E1211" s="305">
        <v>0</v>
      </c>
      <c r="F1211" s="293">
        <f t="shared" si="21"/>
        <v>542</v>
      </c>
    </row>
    <row r="1212" hidden="1" spans="1:6">
      <c r="A1212" s="303" t="s">
        <v>2382</v>
      </c>
      <c r="B1212" s="313" t="s">
        <v>2383</v>
      </c>
      <c r="C1212" s="305"/>
      <c r="D1212" s="305"/>
      <c r="E1212" s="305"/>
      <c r="F1212" s="293">
        <f t="shared" si="21"/>
        <v>0</v>
      </c>
    </row>
    <row r="1213" hidden="1" spans="1:6">
      <c r="A1213" s="303" t="s">
        <v>2384</v>
      </c>
      <c r="B1213" s="313" t="s">
        <v>2385</v>
      </c>
      <c r="C1213" s="305"/>
      <c r="D1213" s="305"/>
      <c r="E1213" s="305"/>
      <c r="F1213" s="293">
        <f t="shared" si="21"/>
        <v>0</v>
      </c>
    </row>
    <row r="1214" spans="1:6">
      <c r="A1214" s="303" t="s">
        <v>2386</v>
      </c>
      <c r="B1214" s="313" t="s">
        <v>2387</v>
      </c>
      <c r="C1214" s="305">
        <v>530</v>
      </c>
      <c r="D1214" s="305">
        <v>0</v>
      </c>
      <c r="E1214" s="305">
        <v>0</v>
      </c>
      <c r="F1214" s="293">
        <f t="shared" si="21"/>
        <v>530</v>
      </c>
    </row>
    <row r="1215" spans="1:6">
      <c r="A1215" s="303" t="s">
        <v>2388</v>
      </c>
      <c r="B1215" s="313" t="s">
        <v>2389</v>
      </c>
      <c r="C1215" s="305">
        <f>SUM(C1216:C1227)</f>
        <v>0</v>
      </c>
      <c r="D1215" s="305">
        <f>SUM(D1216:D1227)</f>
        <v>0</v>
      </c>
      <c r="E1215" s="305">
        <f>SUM(E1216:E1227)</f>
        <v>0</v>
      </c>
      <c r="F1215" s="293">
        <f t="shared" si="21"/>
        <v>0</v>
      </c>
    </row>
    <row r="1216" hidden="1" spans="1:6">
      <c r="A1216" s="303" t="s">
        <v>2390</v>
      </c>
      <c r="B1216" s="313" t="s">
        <v>2391</v>
      </c>
      <c r="C1216" s="305"/>
      <c r="D1216" s="305"/>
      <c r="E1216" s="305"/>
      <c r="F1216" s="293">
        <f t="shared" si="21"/>
        <v>0</v>
      </c>
    </row>
    <row r="1217" hidden="1" spans="1:6">
      <c r="A1217" s="303" t="s">
        <v>2392</v>
      </c>
      <c r="B1217" s="313" t="s">
        <v>2393</v>
      </c>
      <c r="C1217" s="305"/>
      <c r="D1217" s="305"/>
      <c r="E1217" s="305"/>
      <c r="F1217" s="293">
        <f t="shared" si="21"/>
        <v>0</v>
      </c>
    </row>
    <row r="1218" hidden="1" spans="1:6">
      <c r="A1218" s="303" t="s">
        <v>2394</v>
      </c>
      <c r="B1218" s="313" t="s">
        <v>2395</v>
      </c>
      <c r="C1218" s="305"/>
      <c r="D1218" s="305"/>
      <c r="E1218" s="305"/>
      <c r="F1218" s="293">
        <f t="shared" si="21"/>
        <v>0</v>
      </c>
    </row>
    <row r="1219" hidden="1" spans="1:6">
      <c r="A1219" s="303" t="s">
        <v>2396</v>
      </c>
      <c r="B1219" s="313" t="s">
        <v>2397</v>
      </c>
      <c r="C1219" s="305"/>
      <c r="D1219" s="305"/>
      <c r="E1219" s="305"/>
      <c r="F1219" s="293">
        <f t="shared" si="21"/>
        <v>0</v>
      </c>
    </row>
    <row r="1220" hidden="1" spans="1:6">
      <c r="A1220" s="303" t="s">
        <v>2398</v>
      </c>
      <c r="B1220" s="313" t="s">
        <v>2399</v>
      </c>
      <c r="C1220" s="305"/>
      <c r="D1220" s="305"/>
      <c r="E1220" s="305"/>
      <c r="F1220" s="293">
        <f t="shared" si="21"/>
        <v>0</v>
      </c>
    </row>
    <row r="1221" hidden="1" spans="1:6">
      <c r="A1221" s="303" t="s">
        <v>2400</v>
      </c>
      <c r="B1221" s="313" t="s">
        <v>2401</v>
      </c>
      <c r="C1221" s="305"/>
      <c r="D1221" s="305"/>
      <c r="E1221" s="305"/>
      <c r="F1221" s="293">
        <f t="shared" si="21"/>
        <v>0</v>
      </c>
    </row>
    <row r="1222" hidden="1" spans="1:6">
      <c r="A1222" s="303" t="s">
        <v>2402</v>
      </c>
      <c r="B1222" s="313" t="s">
        <v>2403</v>
      </c>
      <c r="C1222" s="305"/>
      <c r="D1222" s="305"/>
      <c r="E1222" s="305"/>
      <c r="F1222" s="293">
        <f t="shared" si="21"/>
        <v>0</v>
      </c>
    </row>
    <row r="1223" hidden="1" spans="1:6">
      <c r="A1223" s="303" t="s">
        <v>2404</v>
      </c>
      <c r="B1223" s="313" t="s">
        <v>2405</v>
      </c>
      <c r="C1223" s="305"/>
      <c r="D1223" s="305"/>
      <c r="E1223" s="305"/>
      <c r="F1223" s="293">
        <f t="shared" ref="F1223:F1286" si="22">SUM(C1223+D1223+E1223)</f>
        <v>0</v>
      </c>
    </row>
    <row r="1224" hidden="1" spans="1:6">
      <c r="A1224" s="303" t="s">
        <v>2406</v>
      </c>
      <c r="B1224" s="313" t="s">
        <v>2407</v>
      </c>
      <c r="C1224" s="305"/>
      <c r="D1224" s="305"/>
      <c r="E1224" s="305"/>
      <c r="F1224" s="293">
        <f t="shared" si="22"/>
        <v>0</v>
      </c>
    </row>
    <row r="1225" hidden="1" spans="1:6">
      <c r="A1225" s="303" t="s">
        <v>2408</v>
      </c>
      <c r="B1225" s="313" t="s">
        <v>2409</v>
      </c>
      <c r="C1225" s="305"/>
      <c r="D1225" s="305"/>
      <c r="E1225" s="305"/>
      <c r="F1225" s="293">
        <f t="shared" si="22"/>
        <v>0</v>
      </c>
    </row>
    <row r="1226" hidden="1" spans="1:6">
      <c r="A1226" s="303" t="s">
        <v>2410</v>
      </c>
      <c r="B1226" s="313" t="s">
        <v>2411</v>
      </c>
      <c r="C1226" s="305"/>
      <c r="D1226" s="305"/>
      <c r="E1226" s="305"/>
      <c r="F1226" s="293">
        <f t="shared" si="22"/>
        <v>0</v>
      </c>
    </row>
    <row r="1227" hidden="1" spans="1:6">
      <c r="A1227" s="303" t="s">
        <v>2412</v>
      </c>
      <c r="B1227" s="313" t="s">
        <v>2413</v>
      </c>
      <c r="C1227" s="305"/>
      <c r="D1227" s="305"/>
      <c r="E1227" s="305"/>
      <c r="F1227" s="293">
        <f t="shared" si="22"/>
        <v>0</v>
      </c>
    </row>
    <row r="1228" spans="1:6">
      <c r="A1228" s="303" t="s">
        <v>2414</v>
      </c>
      <c r="B1228" s="313" t="s">
        <v>2415</v>
      </c>
      <c r="C1228" s="305">
        <f>SUM(C1229,C1240,C1247,C1255,C1268,C1272,C1276)</f>
        <v>2479</v>
      </c>
      <c r="D1228" s="305">
        <f>SUM(D1229,D1240,D1247,D1255,D1268,D1272,D1276)</f>
        <v>896</v>
      </c>
      <c r="E1228" s="305">
        <f>SUM(E1229,E1240,E1247,E1255,E1268,E1272,E1276)</f>
        <v>-1741</v>
      </c>
      <c r="F1228" s="293">
        <f t="shared" si="22"/>
        <v>1634</v>
      </c>
    </row>
    <row r="1229" spans="1:6">
      <c r="A1229" s="303" t="s">
        <v>2416</v>
      </c>
      <c r="B1229" s="313" t="s">
        <v>2417</v>
      </c>
      <c r="C1229" s="305">
        <f>SUM(C1230:C1239)</f>
        <v>1038</v>
      </c>
      <c r="D1229" s="305">
        <f>SUM(D1230:D1239)</f>
        <v>30</v>
      </c>
      <c r="E1229" s="305">
        <f>SUM(E1230:E1239)</f>
        <v>-600</v>
      </c>
      <c r="F1229" s="293">
        <f t="shared" si="22"/>
        <v>468</v>
      </c>
    </row>
    <row r="1230" spans="1:6">
      <c r="A1230" s="303" t="s">
        <v>2418</v>
      </c>
      <c r="B1230" s="313" t="s">
        <v>264</v>
      </c>
      <c r="C1230" s="305">
        <v>388</v>
      </c>
      <c r="D1230" s="305">
        <v>0</v>
      </c>
      <c r="E1230" s="305">
        <v>0</v>
      </c>
      <c r="F1230" s="293">
        <f t="shared" si="22"/>
        <v>388</v>
      </c>
    </row>
    <row r="1231" hidden="1" spans="1:6">
      <c r="A1231" s="303" t="s">
        <v>2419</v>
      </c>
      <c r="B1231" s="313" t="s">
        <v>266</v>
      </c>
      <c r="C1231" s="305"/>
      <c r="D1231" s="305"/>
      <c r="E1231" s="305"/>
      <c r="F1231" s="293">
        <f t="shared" si="22"/>
        <v>0</v>
      </c>
    </row>
    <row r="1232" hidden="1" spans="1:6">
      <c r="A1232" s="303" t="s">
        <v>2420</v>
      </c>
      <c r="B1232" s="313" t="s">
        <v>268</v>
      </c>
      <c r="C1232" s="305"/>
      <c r="D1232" s="305"/>
      <c r="E1232" s="305"/>
      <c r="F1232" s="293">
        <f t="shared" si="22"/>
        <v>0</v>
      </c>
    </row>
    <row r="1233" spans="1:6">
      <c r="A1233" s="303" t="s">
        <v>2421</v>
      </c>
      <c r="B1233" s="313" t="s">
        <v>2422</v>
      </c>
      <c r="C1233" s="305">
        <v>108</v>
      </c>
      <c r="D1233" s="305">
        <v>0</v>
      </c>
      <c r="E1233" s="305">
        <v>-108</v>
      </c>
      <c r="F1233" s="293">
        <f t="shared" si="22"/>
        <v>0</v>
      </c>
    </row>
    <row r="1234" hidden="1" spans="1:6">
      <c r="A1234" s="303" t="s">
        <v>2423</v>
      </c>
      <c r="B1234" s="313" t="s">
        <v>2424</v>
      </c>
      <c r="C1234" s="305"/>
      <c r="D1234" s="305"/>
      <c r="E1234" s="305"/>
      <c r="F1234" s="293">
        <f t="shared" si="22"/>
        <v>0</v>
      </c>
    </row>
    <row r="1235" spans="1:6">
      <c r="A1235" s="303" t="s">
        <v>2425</v>
      </c>
      <c r="B1235" s="313" t="s">
        <v>2426</v>
      </c>
      <c r="C1235" s="305">
        <v>152</v>
      </c>
      <c r="D1235" s="305">
        <v>30</v>
      </c>
      <c r="E1235" s="305">
        <v>-152</v>
      </c>
      <c r="F1235" s="293">
        <f t="shared" si="22"/>
        <v>30</v>
      </c>
    </row>
    <row r="1236" hidden="1" spans="1:6">
      <c r="A1236" s="303" t="s">
        <v>2427</v>
      </c>
      <c r="B1236" s="313" t="s">
        <v>2428</v>
      </c>
      <c r="C1236" s="305"/>
      <c r="D1236" s="305"/>
      <c r="E1236" s="305"/>
      <c r="F1236" s="293">
        <f t="shared" si="22"/>
        <v>0</v>
      </c>
    </row>
    <row r="1237" hidden="1" spans="1:6">
      <c r="A1237" s="303" t="s">
        <v>2429</v>
      </c>
      <c r="B1237" s="313" t="s">
        <v>2430</v>
      </c>
      <c r="C1237" s="305"/>
      <c r="D1237" s="305"/>
      <c r="E1237" s="305"/>
      <c r="F1237" s="293">
        <f t="shared" si="22"/>
        <v>0</v>
      </c>
    </row>
    <row r="1238" hidden="1" spans="1:6">
      <c r="A1238" s="303" t="s">
        <v>2431</v>
      </c>
      <c r="B1238" s="313" t="s">
        <v>282</v>
      </c>
      <c r="C1238" s="305"/>
      <c r="D1238" s="305"/>
      <c r="E1238" s="305"/>
      <c r="F1238" s="293">
        <f t="shared" si="22"/>
        <v>0</v>
      </c>
    </row>
    <row r="1239" spans="1:6">
      <c r="A1239" s="303" t="s">
        <v>2432</v>
      </c>
      <c r="B1239" s="313" t="s">
        <v>2433</v>
      </c>
      <c r="C1239" s="305">
        <v>390</v>
      </c>
      <c r="D1239" s="305">
        <v>0</v>
      </c>
      <c r="E1239" s="305">
        <v>-340</v>
      </c>
      <c r="F1239" s="293">
        <f t="shared" si="22"/>
        <v>50</v>
      </c>
    </row>
    <row r="1240" spans="1:6">
      <c r="A1240" s="303" t="s">
        <v>2434</v>
      </c>
      <c r="B1240" s="313" t="s">
        <v>2435</v>
      </c>
      <c r="C1240" s="305">
        <f>SUM(C1241:C1246)</f>
        <v>1141</v>
      </c>
      <c r="D1240" s="305">
        <f>SUM(D1241:D1246)</f>
        <v>0</v>
      </c>
      <c r="E1240" s="305">
        <f>SUM(E1241:E1246)</f>
        <v>-1141</v>
      </c>
      <c r="F1240" s="293">
        <f t="shared" si="22"/>
        <v>0</v>
      </c>
    </row>
    <row r="1241" hidden="1" spans="1:6">
      <c r="A1241" s="303" t="s">
        <v>2436</v>
      </c>
      <c r="B1241" s="313" t="s">
        <v>264</v>
      </c>
      <c r="C1241" s="305"/>
      <c r="D1241" s="305"/>
      <c r="E1241" s="305"/>
      <c r="F1241" s="293">
        <f t="shared" si="22"/>
        <v>0</v>
      </c>
    </row>
    <row r="1242" hidden="1" spans="1:6">
      <c r="A1242" s="303" t="s">
        <v>2437</v>
      </c>
      <c r="B1242" s="313" t="s">
        <v>266</v>
      </c>
      <c r="C1242" s="305"/>
      <c r="D1242" s="305"/>
      <c r="E1242" s="305"/>
      <c r="F1242" s="293">
        <f t="shared" si="22"/>
        <v>0</v>
      </c>
    </row>
    <row r="1243" hidden="1" spans="1:6">
      <c r="A1243" s="303" t="s">
        <v>2438</v>
      </c>
      <c r="B1243" s="313" t="s">
        <v>268</v>
      </c>
      <c r="C1243" s="305"/>
      <c r="D1243" s="305"/>
      <c r="E1243" s="305"/>
      <c r="F1243" s="293">
        <f t="shared" si="22"/>
        <v>0</v>
      </c>
    </row>
    <row r="1244" spans="1:6">
      <c r="A1244" s="303" t="s">
        <v>2439</v>
      </c>
      <c r="B1244" s="313" t="s">
        <v>2440</v>
      </c>
      <c r="C1244" s="305">
        <v>10</v>
      </c>
      <c r="D1244" s="305">
        <v>0</v>
      </c>
      <c r="E1244" s="305">
        <v>-10</v>
      </c>
      <c r="F1244" s="293">
        <f t="shared" si="22"/>
        <v>0</v>
      </c>
    </row>
    <row r="1245" hidden="1" spans="1:6">
      <c r="A1245" s="303" t="s">
        <v>2441</v>
      </c>
      <c r="B1245" s="313" t="s">
        <v>282</v>
      </c>
      <c r="C1245" s="305"/>
      <c r="D1245" s="305"/>
      <c r="E1245" s="305"/>
      <c r="F1245" s="293">
        <f t="shared" si="22"/>
        <v>0</v>
      </c>
    </row>
    <row r="1246" spans="1:6">
      <c r="A1246" s="303" t="s">
        <v>2442</v>
      </c>
      <c r="B1246" s="313" t="s">
        <v>2443</v>
      </c>
      <c r="C1246" s="305">
        <v>1131</v>
      </c>
      <c r="D1246" s="305">
        <v>0</v>
      </c>
      <c r="E1246" s="305">
        <v>-1131</v>
      </c>
      <c r="F1246" s="293">
        <f t="shared" si="22"/>
        <v>0</v>
      </c>
    </row>
    <row r="1247" spans="1:6">
      <c r="A1247" s="303" t="s">
        <v>2444</v>
      </c>
      <c r="B1247" s="313" t="s">
        <v>2445</v>
      </c>
      <c r="C1247" s="305">
        <f>SUM(C1248:C1254)</f>
        <v>0</v>
      </c>
      <c r="D1247" s="305">
        <f>SUM(D1248:D1254)</f>
        <v>0</v>
      </c>
      <c r="E1247" s="305">
        <f>SUM(E1248:E1254)</f>
        <v>0</v>
      </c>
      <c r="F1247" s="293">
        <f t="shared" si="22"/>
        <v>0</v>
      </c>
    </row>
    <row r="1248" hidden="1" spans="1:6">
      <c r="A1248" s="303" t="s">
        <v>2446</v>
      </c>
      <c r="B1248" s="313" t="s">
        <v>264</v>
      </c>
      <c r="C1248" s="305"/>
      <c r="D1248" s="305"/>
      <c r="E1248" s="305"/>
      <c r="F1248" s="293">
        <f t="shared" si="22"/>
        <v>0</v>
      </c>
    </row>
    <row r="1249" hidden="1" spans="1:6">
      <c r="A1249" s="303" t="s">
        <v>2447</v>
      </c>
      <c r="B1249" s="313" t="s">
        <v>266</v>
      </c>
      <c r="C1249" s="305"/>
      <c r="D1249" s="305"/>
      <c r="E1249" s="305"/>
      <c r="F1249" s="293">
        <f t="shared" si="22"/>
        <v>0</v>
      </c>
    </row>
    <row r="1250" hidden="1" spans="1:6">
      <c r="A1250" s="303" t="s">
        <v>2448</v>
      </c>
      <c r="B1250" s="313" t="s">
        <v>268</v>
      </c>
      <c r="C1250" s="305"/>
      <c r="D1250" s="305"/>
      <c r="E1250" s="305"/>
      <c r="F1250" s="293">
        <f t="shared" si="22"/>
        <v>0</v>
      </c>
    </row>
    <row r="1251" hidden="1" spans="1:6">
      <c r="A1251" s="303" t="s">
        <v>2449</v>
      </c>
      <c r="B1251" s="313" t="s">
        <v>2450</v>
      </c>
      <c r="C1251" s="305"/>
      <c r="D1251" s="305"/>
      <c r="E1251" s="305"/>
      <c r="F1251" s="293">
        <f t="shared" si="22"/>
        <v>0</v>
      </c>
    </row>
    <row r="1252" hidden="1" spans="1:6">
      <c r="A1252" s="303" t="s">
        <v>2451</v>
      </c>
      <c r="B1252" s="313" t="s">
        <v>2452</v>
      </c>
      <c r="C1252" s="305"/>
      <c r="D1252" s="305"/>
      <c r="E1252" s="305"/>
      <c r="F1252" s="293">
        <f t="shared" si="22"/>
        <v>0</v>
      </c>
    </row>
    <row r="1253" hidden="1" spans="1:6">
      <c r="A1253" s="303" t="s">
        <v>2453</v>
      </c>
      <c r="B1253" s="313" t="s">
        <v>282</v>
      </c>
      <c r="C1253" s="305"/>
      <c r="D1253" s="305"/>
      <c r="E1253" s="305"/>
      <c r="F1253" s="293">
        <f t="shared" si="22"/>
        <v>0</v>
      </c>
    </row>
    <row r="1254" hidden="1" spans="1:6">
      <c r="A1254" s="303" t="s">
        <v>2454</v>
      </c>
      <c r="B1254" s="313" t="s">
        <v>2455</v>
      </c>
      <c r="C1254" s="305"/>
      <c r="D1254" s="305"/>
      <c r="E1254" s="305"/>
      <c r="F1254" s="293">
        <f t="shared" si="22"/>
        <v>0</v>
      </c>
    </row>
    <row r="1255" spans="1:6">
      <c r="A1255" s="303" t="s">
        <v>2456</v>
      </c>
      <c r="B1255" s="313" t="s">
        <v>2457</v>
      </c>
      <c r="C1255" s="305">
        <f>SUM(C1256:C1267)</f>
        <v>0</v>
      </c>
      <c r="D1255" s="305">
        <f>SUM(D1256:D1267)</f>
        <v>0</v>
      </c>
      <c r="E1255" s="305">
        <f>SUM(E1256:E1267)</f>
        <v>0</v>
      </c>
      <c r="F1255" s="293">
        <f t="shared" si="22"/>
        <v>0</v>
      </c>
    </row>
    <row r="1256" hidden="1" spans="1:6">
      <c r="A1256" s="303" t="s">
        <v>2458</v>
      </c>
      <c r="B1256" s="313" t="s">
        <v>264</v>
      </c>
      <c r="C1256" s="305"/>
      <c r="D1256" s="305"/>
      <c r="E1256" s="305"/>
      <c r="F1256" s="293">
        <f t="shared" si="22"/>
        <v>0</v>
      </c>
    </row>
    <row r="1257" hidden="1" spans="1:6">
      <c r="A1257" s="303" t="s">
        <v>2459</v>
      </c>
      <c r="B1257" s="313" t="s">
        <v>266</v>
      </c>
      <c r="C1257" s="305"/>
      <c r="D1257" s="305"/>
      <c r="E1257" s="305"/>
      <c r="F1257" s="293">
        <f t="shared" si="22"/>
        <v>0</v>
      </c>
    </row>
    <row r="1258" hidden="1" spans="1:6">
      <c r="A1258" s="303" t="s">
        <v>2460</v>
      </c>
      <c r="B1258" s="313" t="s">
        <v>268</v>
      </c>
      <c r="C1258" s="305"/>
      <c r="D1258" s="305"/>
      <c r="E1258" s="305"/>
      <c r="F1258" s="293">
        <f t="shared" si="22"/>
        <v>0</v>
      </c>
    </row>
    <row r="1259" hidden="1" spans="1:6">
      <c r="A1259" s="303" t="s">
        <v>2461</v>
      </c>
      <c r="B1259" s="313" t="s">
        <v>2462</v>
      </c>
      <c r="C1259" s="305"/>
      <c r="D1259" s="305"/>
      <c r="E1259" s="305"/>
      <c r="F1259" s="293">
        <f t="shared" si="22"/>
        <v>0</v>
      </c>
    </row>
    <row r="1260" hidden="1" spans="1:6">
      <c r="A1260" s="303" t="s">
        <v>2463</v>
      </c>
      <c r="B1260" s="313" t="s">
        <v>2464</v>
      </c>
      <c r="C1260" s="305"/>
      <c r="D1260" s="305"/>
      <c r="E1260" s="305"/>
      <c r="F1260" s="293">
        <f t="shared" si="22"/>
        <v>0</v>
      </c>
    </row>
    <row r="1261" hidden="1" spans="1:6">
      <c r="A1261" s="303" t="s">
        <v>2465</v>
      </c>
      <c r="B1261" s="313" t="s">
        <v>2466</v>
      </c>
      <c r="C1261" s="305"/>
      <c r="D1261" s="305"/>
      <c r="E1261" s="305"/>
      <c r="F1261" s="293">
        <f t="shared" si="22"/>
        <v>0</v>
      </c>
    </row>
    <row r="1262" hidden="1" spans="1:6">
      <c r="A1262" s="303" t="s">
        <v>2467</v>
      </c>
      <c r="B1262" s="313" t="s">
        <v>2468</v>
      </c>
      <c r="C1262" s="305"/>
      <c r="D1262" s="305"/>
      <c r="E1262" s="305"/>
      <c r="F1262" s="293">
        <f t="shared" si="22"/>
        <v>0</v>
      </c>
    </row>
    <row r="1263" hidden="1" spans="1:6">
      <c r="A1263" s="303" t="s">
        <v>2469</v>
      </c>
      <c r="B1263" s="313" t="s">
        <v>2470</v>
      </c>
      <c r="C1263" s="305"/>
      <c r="D1263" s="305"/>
      <c r="E1263" s="305"/>
      <c r="F1263" s="293">
        <f t="shared" si="22"/>
        <v>0</v>
      </c>
    </row>
    <row r="1264" hidden="1" spans="1:6">
      <c r="A1264" s="303" t="s">
        <v>2471</v>
      </c>
      <c r="B1264" s="313" t="s">
        <v>2472</v>
      </c>
      <c r="C1264" s="305"/>
      <c r="D1264" s="305"/>
      <c r="E1264" s="305"/>
      <c r="F1264" s="293">
        <f t="shared" si="22"/>
        <v>0</v>
      </c>
    </row>
    <row r="1265" hidden="1" spans="1:6">
      <c r="A1265" s="303" t="s">
        <v>2473</v>
      </c>
      <c r="B1265" s="313" t="s">
        <v>2474</v>
      </c>
      <c r="C1265" s="305"/>
      <c r="D1265" s="305"/>
      <c r="E1265" s="305"/>
      <c r="F1265" s="293">
        <f t="shared" si="22"/>
        <v>0</v>
      </c>
    </row>
    <row r="1266" hidden="1" spans="1:6">
      <c r="A1266" s="303" t="s">
        <v>2475</v>
      </c>
      <c r="B1266" s="313" t="s">
        <v>2476</v>
      </c>
      <c r="C1266" s="305"/>
      <c r="D1266" s="305"/>
      <c r="E1266" s="305"/>
      <c r="F1266" s="293">
        <f t="shared" si="22"/>
        <v>0</v>
      </c>
    </row>
    <row r="1267" hidden="1" spans="1:6">
      <c r="A1267" s="303" t="s">
        <v>2477</v>
      </c>
      <c r="B1267" s="313" t="s">
        <v>2478</v>
      </c>
      <c r="C1267" s="305"/>
      <c r="D1267" s="305"/>
      <c r="E1267" s="305"/>
      <c r="F1267" s="293">
        <f t="shared" si="22"/>
        <v>0</v>
      </c>
    </row>
    <row r="1268" spans="1:6">
      <c r="A1268" s="303" t="s">
        <v>2479</v>
      </c>
      <c r="B1268" s="313" t="s">
        <v>2480</v>
      </c>
      <c r="C1268" s="305">
        <f>SUM(C1269:C1271)</f>
        <v>0</v>
      </c>
      <c r="D1268" s="305">
        <f>SUM(D1269:D1271)</f>
        <v>72</v>
      </c>
      <c r="E1268" s="305">
        <f>SUM(E1269:E1271)</f>
        <v>0</v>
      </c>
      <c r="F1268" s="293">
        <f t="shared" si="22"/>
        <v>72</v>
      </c>
    </row>
    <row r="1269" spans="1:6">
      <c r="A1269" s="303" t="s">
        <v>2481</v>
      </c>
      <c r="B1269" s="313" t="s">
        <v>2482</v>
      </c>
      <c r="C1269" s="305">
        <v>0</v>
      </c>
      <c r="D1269" s="305">
        <v>2</v>
      </c>
      <c r="E1269" s="305">
        <v>0</v>
      </c>
      <c r="F1269" s="293">
        <f t="shared" si="22"/>
        <v>2</v>
      </c>
    </row>
    <row r="1270" hidden="1" spans="1:6">
      <c r="A1270" s="303" t="s">
        <v>2483</v>
      </c>
      <c r="B1270" s="313" t="s">
        <v>2484</v>
      </c>
      <c r="C1270" s="305"/>
      <c r="D1270" s="305"/>
      <c r="E1270" s="305"/>
      <c r="F1270" s="293">
        <f t="shared" si="22"/>
        <v>0</v>
      </c>
    </row>
    <row r="1271" spans="1:6">
      <c r="A1271" s="303" t="s">
        <v>2485</v>
      </c>
      <c r="B1271" s="313" t="s">
        <v>2486</v>
      </c>
      <c r="C1271" s="305">
        <v>0</v>
      </c>
      <c r="D1271" s="305">
        <v>70</v>
      </c>
      <c r="E1271" s="305">
        <v>0</v>
      </c>
      <c r="F1271" s="293">
        <f t="shared" si="22"/>
        <v>70</v>
      </c>
    </row>
    <row r="1272" spans="1:6">
      <c r="A1272" s="303" t="s">
        <v>2487</v>
      </c>
      <c r="B1272" s="313" t="s">
        <v>2488</v>
      </c>
      <c r="C1272" s="305">
        <f>SUM(C1273:C1275)</f>
        <v>300</v>
      </c>
      <c r="D1272" s="305">
        <f>SUM(D1273:D1275)</f>
        <v>70</v>
      </c>
      <c r="E1272" s="305">
        <f>SUM(E1273:E1275)</f>
        <v>0</v>
      </c>
      <c r="F1272" s="293">
        <f t="shared" si="22"/>
        <v>370</v>
      </c>
    </row>
    <row r="1273" spans="1:6">
      <c r="A1273" s="303" t="s">
        <v>2489</v>
      </c>
      <c r="B1273" s="313" t="s">
        <v>2490</v>
      </c>
      <c r="C1273" s="305">
        <v>0</v>
      </c>
      <c r="D1273" s="305">
        <v>70</v>
      </c>
      <c r="E1273" s="305">
        <v>0</v>
      </c>
      <c r="F1273" s="293">
        <f t="shared" si="22"/>
        <v>70</v>
      </c>
    </row>
    <row r="1274" hidden="1" spans="1:6">
      <c r="A1274" s="303" t="s">
        <v>2491</v>
      </c>
      <c r="B1274" s="313" t="s">
        <v>2492</v>
      </c>
      <c r="C1274" s="305"/>
      <c r="D1274" s="305"/>
      <c r="E1274" s="305"/>
      <c r="F1274" s="293">
        <f t="shared" si="22"/>
        <v>0</v>
      </c>
    </row>
    <row r="1275" spans="1:6">
      <c r="A1275" s="303" t="s">
        <v>2493</v>
      </c>
      <c r="B1275" s="313" t="s">
        <v>2494</v>
      </c>
      <c r="C1275" s="305">
        <v>300</v>
      </c>
      <c r="D1275" s="305">
        <v>0</v>
      </c>
      <c r="E1275" s="305">
        <v>0</v>
      </c>
      <c r="F1275" s="293">
        <f t="shared" si="22"/>
        <v>300</v>
      </c>
    </row>
    <row r="1276" spans="1:6">
      <c r="A1276" s="303" t="s">
        <v>2495</v>
      </c>
      <c r="B1276" s="313" t="s">
        <v>2496</v>
      </c>
      <c r="C1276" s="305">
        <f>SUM(C1277)</f>
        <v>0</v>
      </c>
      <c r="D1276" s="305">
        <f>SUM(D1277)</f>
        <v>724</v>
      </c>
      <c r="E1276" s="305">
        <f>SUM(E1277)</f>
        <v>0</v>
      </c>
      <c r="F1276" s="293">
        <f t="shared" si="22"/>
        <v>724</v>
      </c>
    </row>
    <row r="1277" spans="1:6">
      <c r="A1277" s="303" t="s">
        <v>2497</v>
      </c>
      <c r="B1277" s="313" t="s">
        <v>2498</v>
      </c>
      <c r="C1277" s="305">
        <v>0</v>
      </c>
      <c r="D1277" s="305">
        <v>724</v>
      </c>
      <c r="E1277" s="305">
        <v>0</v>
      </c>
      <c r="F1277" s="293">
        <f t="shared" si="22"/>
        <v>724</v>
      </c>
    </row>
    <row r="1278" spans="1:6">
      <c r="A1278" s="303" t="s">
        <v>2499</v>
      </c>
      <c r="B1278" s="313" t="s">
        <v>2500</v>
      </c>
      <c r="C1278" s="305">
        <v>3650</v>
      </c>
      <c r="D1278" s="305">
        <v>0</v>
      </c>
      <c r="E1278" s="305">
        <v>-2650</v>
      </c>
      <c r="F1278" s="293">
        <f t="shared" si="22"/>
        <v>1000</v>
      </c>
    </row>
    <row r="1279" spans="1:6">
      <c r="A1279" s="303" t="s">
        <v>2501</v>
      </c>
      <c r="B1279" s="304" t="s">
        <v>2502</v>
      </c>
      <c r="C1279" s="305">
        <f>SUM(C1280,C1281)</f>
        <v>5784</v>
      </c>
      <c r="D1279" s="305">
        <f>SUM(D1280,D1281)</f>
        <v>17338</v>
      </c>
      <c r="E1279" s="305">
        <f>SUM(E1280,E1281)</f>
        <v>-3550</v>
      </c>
      <c r="F1279" s="293">
        <f t="shared" si="22"/>
        <v>19572</v>
      </c>
    </row>
    <row r="1280" spans="1:6">
      <c r="A1280" s="303" t="s">
        <v>2503</v>
      </c>
      <c r="B1280" s="304" t="s">
        <v>2504</v>
      </c>
      <c r="C1280" s="305">
        <v>3104</v>
      </c>
      <c r="D1280" s="305">
        <v>0</v>
      </c>
      <c r="E1280" s="305">
        <v>-900</v>
      </c>
      <c r="F1280" s="293">
        <f t="shared" si="22"/>
        <v>2204</v>
      </c>
    </row>
    <row r="1281" spans="1:6">
      <c r="A1281" s="303" t="s">
        <v>2505</v>
      </c>
      <c r="B1281" s="304" t="s">
        <v>2202</v>
      </c>
      <c r="C1281" s="305">
        <v>2680</v>
      </c>
      <c r="D1281" s="305">
        <v>17338</v>
      </c>
      <c r="E1281" s="305">
        <v>-2650</v>
      </c>
      <c r="F1281" s="293">
        <f t="shared" si="22"/>
        <v>17368</v>
      </c>
    </row>
    <row r="1282" spans="1:6">
      <c r="A1282" s="303" t="s">
        <v>2506</v>
      </c>
      <c r="B1282" s="313" t="s">
        <v>2507</v>
      </c>
      <c r="C1282" s="305">
        <f>SUM(C1283)</f>
        <v>4341</v>
      </c>
      <c r="D1282" s="305">
        <f>SUM(D1283)</f>
        <v>0</v>
      </c>
      <c r="E1282" s="305">
        <f>SUM(E1283)</f>
        <v>-4341</v>
      </c>
      <c r="F1282" s="293">
        <f t="shared" si="22"/>
        <v>0</v>
      </c>
    </row>
    <row r="1283" spans="1:6">
      <c r="A1283" s="303" t="s">
        <v>2508</v>
      </c>
      <c r="B1283" s="313" t="s">
        <v>2509</v>
      </c>
      <c r="C1283" s="305">
        <f>SUM(C1284:C1287)</f>
        <v>4341</v>
      </c>
      <c r="D1283" s="305">
        <f>SUM(D1284:D1287)</f>
        <v>0</v>
      </c>
      <c r="E1283" s="305">
        <f>SUM(E1284:E1287)</f>
        <v>-4341</v>
      </c>
      <c r="F1283" s="293">
        <f t="shared" si="22"/>
        <v>0</v>
      </c>
    </row>
    <row r="1284" spans="1:6">
      <c r="A1284" s="303" t="s">
        <v>2510</v>
      </c>
      <c r="B1284" s="313" t="s">
        <v>2511</v>
      </c>
      <c r="C1284" s="305">
        <v>4341</v>
      </c>
      <c r="D1284" s="305">
        <v>0</v>
      </c>
      <c r="E1284" s="305">
        <v>-4341</v>
      </c>
      <c r="F1284" s="293">
        <f t="shared" si="22"/>
        <v>0</v>
      </c>
    </row>
    <row r="1285" hidden="1" spans="1:6">
      <c r="A1285" s="303" t="s">
        <v>2512</v>
      </c>
      <c r="B1285" s="313" t="s">
        <v>2513</v>
      </c>
      <c r="C1285" s="305"/>
      <c r="D1285" s="305"/>
      <c r="E1285" s="305"/>
      <c r="F1285" s="293">
        <f t="shared" si="22"/>
        <v>0</v>
      </c>
    </row>
    <row r="1286" hidden="1" spans="1:6">
      <c r="A1286" s="303" t="s">
        <v>2514</v>
      </c>
      <c r="B1286" s="313" t="s">
        <v>2515</v>
      </c>
      <c r="C1286" s="305"/>
      <c r="D1286" s="305"/>
      <c r="E1286" s="305"/>
      <c r="F1286" s="293">
        <f t="shared" si="22"/>
        <v>0</v>
      </c>
    </row>
    <row r="1287" hidden="1" spans="1:6">
      <c r="A1287" s="303" t="s">
        <v>2516</v>
      </c>
      <c r="B1287" s="313" t="s">
        <v>2517</v>
      </c>
      <c r="C1287" s="305"/>
      <c r="D1287" s="305"/>
      <c r="E1287" s="305"/>
      <c r="F1287" s="293">
        <f>SUM(C1287+D1287+E1287)</f>
        <v>0</v>
      </c>
    </row>
    <row r="1288" spans="1:6">
      <c r="A1288" s="303" t="s">
        <v>2518</v>
      </c>
      <c r="B1288" s="304" t="s">
        <v>2519</v>
      </c>
      <c r="C1288" s="305">
        <f>SUM(C1289)</f>
        <v>0</v>
      </c>
      <c r="D1288" s="305">
        <f>SUM(D1289)</f>
        <v>0</v>
      </c>
      <c r="E1288" s="305">
        <f>SUM(E1289)</f>
        <v>0</v>
      </c>
      <c r="F1288" s="293">
        <f>SUM(C1288+D1288+E1288)</f>
        <v>0</v>
      </c>
    </row>
    <row r="1289" spans="1:6">
      <c r="A1289" s="303" t="s">
        <v>2520</v>
      </c>
      <c r="B1289" s="304" t="s">
        <v>2521</v>
      </c>
      <c r="C1289" s="305">
        <f>SUM(C1290)</f>
        <v>0</v>
      </c>
      <c r="D1289" s="305">
        <f>SUM(D1290)</f>
        <v>0</v>
      </c>
      <c r="E1289" s="305">
        <f>SUM(E1290)</f>
        <v>0</v>
      </c>
      <c r="F1289" s="293">
        <f>SUM(C1289+D1289+E1289)</f>
        <v>0</v>
      </c>
    </row>
    <row r="1290" hidden="1" spans="1:6">
      <c r="A1290" s="315" t="s">
        <v>2522</v>
      </c>
      <c r="B1290" s="304" t="s">
        <v>2523</v>
      </c>
      <c r="C1290" s="305"/>
      <c r="D1290" s="305"/>
      <c r="E1290" s="305"/>
      <c r="F1290" s="293">
        <f>SUM(C1290+D1290+E1290)</f>
        <v>0</v>
      </c>
    </row>
    <row r="1291" spans="1:6">
      <c r="A1291" s="316"/>
      <c r="B1291" s="317"/>
      <c r="C1291" s="318"/>
      <c r="D1291" s="318"/>
      <c r="E1291" s="318"/>
      <c r="F1291" s="293"/>
    </row>
    <row r="1292" spans="1:6">
      <c r="A1292" s="316"/>
      <c r="B1292" s="319" t="s">
        <v>2524</v>
      </c>
      <c r="C1292" s="320">
        <f>SUM(C6,C247,C257,C276,C366,C418,C474,C531,C660,C741,C811,C833,C941,C993,C1057,C1077,C1107,C1117,C1162,C1183,C1228,C1278,C1279,C1282,C1288)</f>
        <v>366982</v>
      </c>
      <c r="D1292" s="320">
        <f>SUM(D6,D247,D257,D276,D366,D418,D474,D531,D660,D741,D811,D833,D941,D993,D1057,D1077,D1107,D1117,D1162,D1183,D1228,D1278,D1279,D1282,D1288)</f>
        <v>49783</v>
      </c>
      <c r="E1292" s="320">
        <f>SUM(E6,E247,E257,E276,E366,E418,E474,E531,E660,E741,E811,E833,E941,E993,E1057,E1077,E1107,E1117,E1162,E1183,E1228,E1278,E1279,E1282,E1288)</f>
        <v>-104766</v>
      </c>
      <c r="F1292" s="293">
        <f>SUM(C1292+D1292+E1292)</f>
        <v>311999</v>
      </c>
    </row>
  </sheetData>
  <autoFilter ref="A5:B1290">
    <extLst/>
  </autoFilter>
  <mergeCells count="6">
    <mergeCell ref="A2:F2"/>
    <mergeCell ref="A4:B4"/>
    <mergeCell ref="C4:C5"/>
    <mergeCell ref="D4:D5"/>
    <mergeCell ref="E4:E5"/>
    <mergeCell ref="F4:F5"/>
  </mergeCells>
  <printOptions horizontalCentered="1"/>
  <pageMargins left="0.590277777777778" right="0.507638888888889" top="0.349305555555556" bottom="0.55" header="0.30625" footer="0.30625"/>
  <pageSetup paperSize="9" scale="95" firstPageNumber="7" fitToHeight="0" orientation="landscape" useFirstPageNumber="1" horizontalDpi="600" verticalDpi="600"/>
  <headerFooter alignWithMargins="0">
    <oddFooter>&amp;C&amp;"宋体"&amp;12&amp;P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7"/>
  <sheetViews>
    <sheetView workbookViewId="0">
      <pane xSplit="2" ySplit="5" topLeftCell="C6" activePane="bottomRight" state="frozen"/>
      <selection/>
      <selection pane="topRight"/>
      <selection pane="bottomLeft"/>
      <selection pane="bottomRight" activeCell="E56" sqref="E56"/>
    </sheetView>
  </sheetViews>
  <sheetFormatPr defaultColWidth="9" defaultRowHeight="13.5" outlineLevelCol="5"/>
  <cols>
    <col min="1" max="1" width="10.125" style="1" customWidth="1"/>
    <col min="2" max="5" width="23.25" style="1" customWidth="1"/>
    <col min="6" max="6" width="18.375" style="1" customWidth="1"/>
    <col min="7" max="16384" width="9" style="1"/>
  </cols>
  <sheetData>
    <row r="1" ht="18" customHeight="1" spans="1:6">
      <c r="A1" s="272" t="s">
        <v>10</v>
      </c>
      <c r="B1" s="273"/>
      <c r="C1" s="273"/>
      <c r="D1" s="273"/>
      <c r="E1" s="273"/>
      <c r="F1" s="274"/>
    </row>
    <row r="2" ht="45" customHeight="1" spans="1:6">
      <c r="A2" s="275" t="s">
        <v>2525</v>
      </c>
      <c r="B2" s="275"/>
      <c r="C2" s="275"/>
      <c r="D2" s="275"/>
      <c r="E2" s="275"/>
      <c r="F2" s="275"/>
    </row>
    <row r="3" ht="14.25" spans="1:6">
      <c r="A3" s="273"/>
      <c r="B3" s="273"/>
      <c r="C3" s="273"/>
      <c r="D3" s="273"/>
      <c r="E3" s="273"/>
      <c r="F3" s="274" t="s">
        <v>25</v>
      </c>
    </row>
    <row r="4" spans="1:6">
      <c r="A4" s="276" t="s">
        <v>2526</v>
      </c>
      <c r="B4" s="276" t="s">
        <v>2527</v>
      </c>
      <c r="C4" s="277" t="s">
        <v>29</v>
      </c>
      <c r="D4" s="277" t="s">
        <v>30</v>
      </c>
      <c r="E4" s="277" t="s">
        <v>31</v>
      </c>
      <c r="F4" s="277" t="s">
        <v>32</v>
      </c>
    </row>
    <row r="5" ht="27" customHeight="1" spans="1:6">
      <c r="A5" s="278"/>
      <c r="B5" s="278"/>
      <c r="C5" s="279"/>
      <c r="D5" s="280"/>
      <c r="E5" s="280"/>
      <c r="F5" s="280"/>
    </row>
    <row r="6" ht="22" customHeight="1" spans="1:6">
      <c r="A6" s="276" t="s">
        <v>2528</v>
      </c>
      <c r="B6" s="276"/>
      <c r="C6" s="281">
        <f>SUM(C7,C12,C23,C31,C38,C42,C45,C49,C52,C58,C61,C66,C69,C74,C77)</f>
        <v>159041</v>
      </c>
      <c r="D6" s="281">
        <f>SUM(D7,D12,D23,D31,D38,D42,D45,D49,D52,D58,D61,D66,D69,D74,D77)</f>
        <v>0</v>
      </c>
      <c r="E6" s="281">
        <f>SUM(E7,E12,E23,E31,E38,E42,E45,E49,E52,E58,E61,E66,E69,E74,E77)</f>
        <v>-38394</v>
      </c>
      <c r="F6" s="281">
        <f t="shared" ref="F6:F40" si="0">SUM(C6+D6+E6)</f>
        <v>120647</v>
      </c>
    </row>
    <row r="7" ht="22" customHeight="1" spans="1:6">
      <c r="A7" s="282">
        <v>501</v>
      </c>
      <c r="B7" s="283" t="s">
        <v>2529</v>
      </c>
      <c r="C7" s="284">
        <f>SUM(C8:C11)</f>
        <v>50151</v>
      </c>
      <c r="D7" s="284">
        <f>SUM(D8:D11)</f>
        <v>0</v>
      </c>
      <c r="E7" s="284">
        <f>SUM(E8:E11)</f>
        <v>-9263</v>
      </c>
      <c r="F7" s="281">
        <f t="shared" si="0"/>
        <v>40888</v>
      </c>
    </row>
    <row r="8" ht="22" customHeight="1" spans="1:6">
      <c r="A8" s="285">
        <v>50101</v>
      </c>
      <c r="B8" s="286" t="s">
        <v>2530</v>
      </c>
      <c r="C8" s="287">
        <v>31964</v>
      </c>
      <c r="D8" s="287">
        <v>0</v>
      </c>
      <c r="E8" s="287">
        <v>-3995</v>
      </c>
      <c r="F8" s="287">
        <f t="shared" si="0"/>
        <v>27969</v>
      </c>
    </row>
    <row r="9" ht="22" customHeight="1" spans="1:6">
      <c r="A9" s="285">
        <v>50102</v>
      </c>
      <c r="B9" s="286" t="s">
        <v>2531</v>
      </c>
      <c r="C9" s="288">
        <v>7772</v>
      </c>
      <c r="D9" s="288">
        <v>0</v>
      </c>
      <c r="E9" s="288">
        <v>-2228</v>
      </c>
      <c r="F9" s="287">
        <f t="shared" si="0"/>
        <v>5544</v>
      </c>
    </row>
    <row r="10" ht="22" customHeight="1" spans="1:6">
      <c r="A10" s="285">
        <v>50103</v>
      </c>
      <c r="B10" s="286" t="s">
        <v>2532</v>
      </c>
      <c r="C10" s="287">
        <v>4290</v>
      </c>
      <c r="D10" s="287">
        <v>0</v>
      </c>
      <c r="E10" s="287">
        <v>0</v>
      </c>
      <c r="F10" s="287">
        <f t="shared" si="0"/>
        <v>4290</v>
      </c>
    </row>
    <row r="11" ht="22" customHeight="1" spans="1:6">
      <c r="A11" s="285">
        <v>50199</v>
      </c>
      <c r="B11" s="286" t="s">
        <v>2533</v>
      </c>
      <c r="C11" s="287">
        <v>6125</v>
      </c>
      <c r="D11" s="287">
        <v>0</v>
      </c>
      <c r="E11" s="287">
        <v>-3040</v>
      </c>
      <c r="F11" s="287">
        <f t="shared" si="0"/>
        <v>3085</v>
      </c>
    </row>
    <row r="12" ht="22" customHeight="1" spans="1:6">
      <c r="A12" s="282">
        <v>502</v>
      </c>
      <c r="B12" s="283" t="s">
        <v>2534</v>
      </c>
      <c r="C12" s="284">
        <f>SUM(C13:C22)</f>
        <v>3988</v>
      </c>
      <c r="D12" s="284">
        <f>SUM(D13:D22)</f>
        <v>0</v>
      </c>
      <c r="E12" s="284">
        <f>SUM(E13:E22)</f>
        <v>0</v>
      </c>
      <c r="F12" s="281">
        <f t="shared" si="0"/>
        <v>3988</v>
      </c>
    </row>
    <row r="13" ht="22" customHeight="1" spans="1:6">
      <c r="A13" s="285">
        <v>50201</v>
      </c>
      <c r="B13" s="286" t="s">
        <v>2535</v>
      </c>
      <c r="C13" s="288">
        <v>2329</v>
      </c>
      <c r="D13" s="288">
        <v>0</v>
      </c>
      <c r="E13" s="288">
        <v>0</v>
      </c>
      <c r="F13" s="287">
        <f t="shared" si="0"/>
        <v>2329</v>
      </c>
    </row>
    <row r="14" ht="22" customHeight="1" spans="1:6">
      <c r="A14" s="285">
        <v>50202</v>
      </c>
      <c r="B14" s="286" t="s">
        <v>2536</v>
      </c>
      <c r="C14" s="287">
        <v>4</v>
      </c>
      <c r="D14" s="287">
        <v>0</v>
      </c>
      <c r="E14" s="287">
        <v>0</v>
      </c>
      <c r="F14" s="287">
        <f t="shared" si="0"/>
        <v>4</v>
      </c>
    </row>
    <row r="15" ht="22" customHeight="1" spans="1:6">
      <c r="A15" s="285">
        <v>50203</v>
      </c>
      <c r="B15" s="286" t="s">
        <v>2537</v>
      </c>
      <c r="C15" s="287">
        <v>5</v>
      </c>
      <c r="D15" s="287">
        <v>0</v>
      </c>
      <c r="E15" s="287">
        <v>0</v>
      </c>
      <c r="F15" s="287">
        <f t="shared" si="0"/>
        <v>5</v>
      </c>
    </row>
    <row r="16" ht="22" hidden="1" customHeight="1" spans="1:6">
      <c r="A16" s="285">
        <v>50204</v>
      </c>
      <c r="B16" s="286" t="s">
        <v>2538</v>
      </c>
      <c r="C16" s="287">
        <v>0</v>
      </c>
      <c r="D16" s="287">
        <v>0</v>
      </c>
      <c r="E16" s="287">
        <v>0</v>
      </c>
      <c r="F16" s="287">
        <f t="shared" si="0"/>
        <v>0</v>
      </c>
    </row>
    <row r="17" ht="22" customHeight="1" spans="1:6">
      <c r="A17" s="285">
        <v>50205</v>
      </c>
      <c r="B17" s="286" t="s">
        <v>2539</v>
      </c>
      <c r="C17" s="287">
        <v>20</v>
      </c>
      <c r="D17" s="287">
        <v>0</v>
      </c>
      <c r="E17" s="287">
        <v>0</v>
      </c>
      <c r="F17" s="287">
        <f t="shared" si="0"/>
        <v>20</v>
      </c>
    </row>
    <row r="18" ht="22" customHeight="1" spans="1:6">
      <c r="A18" s="285">
        <v>50206</v>
      </c>
      <c r="B18" s="286" t="s">
        <v>2540</v>
      </c>
      <c r="C18" s="287">
        <v>171</v>
      </c>
      <c r="D18" s="287">
        <v>0</v>
      </c>
      <c r="E18" s="287">
        <v>0</v>
      </c>
      <c r="F18" s="287">
        <f t="shared" si="0"/>
        <v>171</v>
      </c>
    </row>
    <row r="19" ht="22" hidden="1" customHeight="1" spans="1:6">
      <c r="A19" s="285">
        <v>50207</v>
      </c>
      <c r="B19" s="286" t="s">
        <v>2541</v>
      </c>
      <c r="C19" s="287">
        <v>0</v>
      </c>
      <c r="D19" s="287">
        <v>0</v>
      </c>
      <c r="E19" s="287">
        <v>0</v>
      </c>
      <c r="F19" s="287">
        <f t="shared" si="0"/>
        <v>0</v>
      </c>
    </row>
    <row r="20" ht="22" customHeight="1" spans="1:6">
      <c r="A20" s="285">
        <v>50208</v>
      </c>
      <c r="B20" s="286" t="s">
        <v>2542</v>
      </c>
      <c r="C20" s="287">
        <v>439</v>
      </c>
      <c r="D20" s="287">
        <v>0</v>
      </c>
      <c r="E20" s="287">
        <v>0</v>
      </c>
      <c r="F20" s="287">
        <f t="shared" si="0"/>
        <v>439</v>
      </c>
    </row>
    <row r="21" ht="22" customHeight="1" spans="1:6">
      <c r="A21" s="285">
        <v>50209</v>
      </c>
      <c r="B21" s="286" t="s">
        <v>2543</v>
      </c>
      <c r="C21" s="287">
        <v>5</v>
      </c>
      <c r="D21" s="287">
        <v>0</v>
      </c>
      <c r="E21" s="287">
        <v>0</v>
      </c>
      <c r="F21" s="287">
        <f t="shared" si="0"/>
        <v>5</v>
      </c>
    </row>
    <row r="22" ht="22" customHeight="1" spans="1:6">
      <c r="A22" s="285">
        <v>50299</v>
      </c>
      <c r="B22" s="286" t="s">
        <v>2544</v>
      </c>
      <c r="C22" s="287">
        <v>1015</v>
      </c>
      <c r="D22" s="287"/>
      <c r="E22" s="287">
        <v>0</v>
      </c>
      <c r="F22" s="287">
        <f t="shared" si="0"/>
        <v>1015</v>
      </c>
    </row>
    <row r="23" ht="22" customHeight="1" spans="1:6">
      <c r="A23" s="282">
        <v>503</v>
      </c>
      <c r="B23" s="283" t="s">
        <v>2545</v>
      </c>
      <c r="C23" s="284">
        <f>SUM(C24:C30)</f>
        <v>0</v>
      </c>
      <c r="D23" s="284">
        <f>SUM(D24:D30)</f>
        <v>0</v>
      </c>
      <c r="E23" s="284">
        <f>SUM(E24:E30)</f>
        <v>0</v>
      </c>
      <c r="F23" s="281">
        <f t="shared" si="0"/>
        <v>0</v>
      </c>
    </row>
    <row r="24" ht="22" hidden="1" customHeight="1" spans="1:6">
      <c r="A24" s="285">
        <v>50301</v>
      </c>
      <c r="B24" s="286" t="s">
        <v>2546</v>
      </c>
      <c r="C24" s="287">
        <v>0</v>
      </c>
      <c r="D24" s="287">
        <v>0</v>
      </c>
      <c r="E24" s="287">
        <v>0</v>
      </c>
      <c r="F24" s="281">
        <f t="shared" si="0"/>
        <v>0</v>
      </c>
    </row>
    <row r="25" ht="22" hidden="1" customHeight="1" spans="1:6">
      <c r="A25" s="285">
        <v>50302</v>
      </c>
      <c r="B25" s="286" t="s">
        <v>2547</v>
      </c>
      <c r="C25" s="287">
        <v>0</v>
      </c>
      <c r="D25" s="287">
        <v>0</v>
      </c>
      <c r="E25" s="287">
        <v>0</v>
      </c>
      <c r="F25" s="281">
        <f t="shared" si="0"/>
        <v>0</v>
      </c>
    </row>
    <row r="26" ht="22" hidden="1" customHeight="1" spans="1:6">
      <c r="A26" s="285">
        <v>50303</v>
      </c>
      <c r="B26" s="286" t="s">
        <v>2548</v>
      </c>
      <c r="C26" s="287">
        <v>0</v>
      </c>
      <c r="D26" s="287">
        <v>0</v>
      </c>
      <c r="E26" s="287">
        <v>0</v>
      </c>
      <c r="F26" s="281">
        <f t="shared" si="0"/>
        <v>0</v>
      </c>
    </row>
    <row r="27" ht="22" hidden="1" customHeight="1" spans="1:6">
      <c r="A27" s="285">
        <v>50304</v>
      </c>
      <c r="B27" s="286" t="s">
        <v>2549</v>
      </c>
      <c r="C27" s="287">
        <v>0</v>
      </c>
      <c r="D27" s="287">
        <v>0</v>
      </c>
      <c r="E27" s="287">
        <v>0</v>
      </c>
      <c r="F27" s="281">
        <f t="shared" si="0"/>
        <v>0</v>
      </c>
    </row>
    <row r="28" ht="22" hidden="1" customHeight="1" spans="1:6">
      <c r="A28" s="285">
        <v>50305</v>
      </c>
      <c r="B28" s="286" t="s">
        <v>2550</v>
      </c>
      <c r="C28" s="287">
        <v>0</v>
      </c>
      <c r="D28" s="287">
        <v>0</v>
      </c>
      <c r="E28" s="287">
        <v>0</v>
      </c>
      <c r="F28" s="281">
        <f t="shared" si="0"/>
        <v>0</v>
      </c>
    </row>
    <row r="29" ht="22" hidden="1" customHeight="1" spans="1:6">
      <c r="A29" s="285">
        <v>50306</v>
      </c>
      <c r="B29" s="286" t="s">
        <v>2551</v>
      </c>
      <c r="C29" s="287">
        <v>0</v>
      </c>
      <c r="D29" s="287">
        <v>0</v>
      </c>
      <c r="E29" s="287">
        <v>0</v>
      </c>
      <c r="F29" s="281">
        <f t="shared" si="0"/>
        <v>0</v>
      </c>
    </row>
    <row r="30" ht="22" hidden="1" customHeight="1" spans="1:6">
      <c r="A30" s="285">
        <v>50399</v>
      </c>
      <c r="B30" s="286" t="s">
        <v>2552</v>
      </c>
      <c r="C30" s="287">
        <v>0</v>
      </c>
      <c r="D30" s="287">
        <v>0</v>
      </c>
      <c r="E30" s="287">
        <v>0</v>
      </c>
      <c r="F30" s="281">
        <f t="shared" si="0"/>
        <v>0</v>
      </c>
    </row>
    <row r="31" ht="22" customHeight="1" spans="1:6">
      <c r="A31" s="282">
        <v>504</v>
      </c>
      <c r="B31" s="283" t="s">
        <v>2553</v>
      </c>
      <c r="C31" s="284">
        <f>SUM(C32:C37)</f>
        <v>0</v>
      </c>
      <c r="D31" s="284">
        <f>SUM(D32:D37)</f>
        <v>0</v>
      </c>
      <c r="E31" s="284">
        <f>SUM(E32:E37)</f>
        <v>0</v>
      </c>
      <c r="F31" s="281">
        <f t="shared" si="0"/>
        <v>0</v>
      </c>
    </row>
    <row r="32" ht="22" hidden="1" customHeight="1" spans="1:6">
      <c r="A32" s="285">
        <v>50401</v>
      </c>
      <c r="B32" s="286" t="s">
        <v>2546</v>
      </c>
      <c r="C32" s="287">
        <v>0</v>
      </c>
      <c r="D32" s="287">
        <v>0</v>
      </c>
      <c r="E32" s="287">
        <v>0</v>
      </c>
      <c r="F32" s="281">
        <f t="shared" si="0"/>
        <v>0</v>
      </c>
    </row>
    <row r="33" ht="22" hidden="1" customHeight="1" spans="1:6">
      <c r="A33" s="285">
        <v>50402</v>
      </c>
      <c r="B33" s="286" t="s">
        <v>2547</v>
      </c>
      <c r="C33" s="287">
        <v>0</v>
      </c>
      <c r="D33" s="287">
        <v>0</v>
      </c>
      <c r="E33" s="287">
        <v>0</v>
      </c>
      <c r="F33" s="281">
        <f t="shared" si="0"/>
        <v>0</v>
      </c>
    </row>
    <row r="34" ht="22" hidden="1" customHeight="1" spans="1:6">
      <c r="A34" s="285">
        <v>50403</v>
      </c>
      <c r="B34" s="286" t="s">
        <v>2548</v>
      </c>
      <c r="C34" s="287">
        <v>0</v>
      </c>
      <c r="D34" s="287">
        <v>0</v>
      </c>
      <c r="E34" s="287">
        <v>0</v>
      </c>
      <c r="F34" s="281">
        <f t="shared" si="0"/>
        <v>0</v>
      </c>
    </row>
    <row r="35" ht="22" hidden="1" customHeight="1" spans="1:6">
      <c r="A35" s="285">
        <v>50404</v>
      </c>
      <c r="B35" s="286" t="s">
        <v>2550</v>
      </c>
      <c r="C35" s="287">
        <v>0</v>
      </c>
      <c r="D35" s="287">
        <v>0</v>
      </c>
      <c r="E35" s="287">
        <v>0</v>
      </c>
      <c r="F35" s="281">
        <f t="shared" si="0"/>
        <v>0</v>
      </c>
    </row>
    <row r="36" ht="22" hidden="1" customHeight="1" spans="1:6">
      <c r="A36" s="285">
        <v>50405</v>
      </c>
      <c r="B36" s="286" t="s">
        <v>2551</v>
      </c>
      <c r="C36" s="287">
        <v>0</v>
      </c>
      <c r="D36" s="287">
        <v>0</v>
      </c>
      <c r="E36" s="287">
        <v>0</v>
      </c>
      <c r="F36" s="281">
        <f t="shared" si="0"/>
        <v>0</v>
      </c>
    </row>
    <row r="37" ht="22" hidden="1" customHeight="1" spans="1:6">
      <c r="A37" s="285">
        <v>50499</v>
      </c>
      <c r="B37" s="286" t="s">
        <v>2552</v>
      </c>
      <c r="C37" s="287">
        <v>0</v>
      </c>
      <c r="D37" s="287">
        <v>0</v>
      </c>
      <c r="E37" s="287">
        <v>0</v>
      </c>
      <c r="F37" s="281">
        <f t="shared" si="0"/>
        <v>0</v>
      </c>
    </row>
    <row r="38" ht="22" customHeight="1" spans="1:6">
      <c r="A38" s="282">
        <v>505</v>
      </c>
      <c r="B38" s="283" t="s">
        <v>2554</v>
      </c>
      <c r="C38" s="284">
        <f>SUM(C39:C41)</f>
        <v>80620</v>
      </c>
      <c r="D38" s="284">
        <f>SUM(D39:D41)</f>
        <v>0</v>
      </c>
      <c r="E38" s="284">
        <f>SUM(E39:E41)</f>
        <v>-11463</v>
      </c>
      <c r="F38" s="281">
        <f t="shared" si="0"/>
        <v>69157</v>
      </c>
    </row>
    <row r="39" ht="22" customHeight="1" spans="1:6">
      <c r="A39" s="285">
        <v>50501</v>
      </c>
      <c r="B39" s="286" t="s">
        <v>2555</v>
      </c>
      <c r="C39" s="287">
        <v>80395</v>
      </c>
      <c r="D39" s="287">
        <v>0</v>
      </c>
      <c r="E39" s="287">
        <f>-100-11363+2822-1557-1265</f>
        <v>-11463</v>
      </c>
      <c r="F39" s="287">
        <f t="shared" si="0"/>
        <v>68932</v>
      </c>
    </row>
    <row r="40" ht="22" customHeight="1" spans="1:6">
      <c r="A40" s="285">
        <v>50502</v>
      </c>
      <c r="B40" s="286" t="s">
        <v>2556</v>
      </c>
      <c r="C40" s="287">
        <v>225</v>
      </c>
      <c r="D40" s="287">
        <v>0</v>
      </c>
      <c r="E40" s="287">
        <v>0</v>
      </c>
      <c r="F40" s="287">
        <f t="shared" si="0"/>
        <v>225</v>
      </c>
    </row>
    <row r="41" ht="22" hidden="1" customHeight="1" spans="1:6">
      <c r="A41" s="285">
        <v>50599</v>
      </c>
      <c r="B41" s="286" t="s">
        <v>2557</v>
      </c>
      <c r="C41" s="287">
        <v>0</v>
      </c>
      <c r="D41" s="287">
        <v>0</v>
      </c>
      <c r="E41" s="287">
        <v>0</v>
      </c>
      <c r="F41" s="287"/>
    </row>
    <row r="42" ht="22" customHeight="1" spans="1:6">
      <c r="A42" s="282">
        <v>506</v>
      </c>
      <c r="B42" s="283" t="s">
        <v>2558</v>
      </c>
      <c r="C42" s="284">
        <f>SUM(C43:C44)</f>
        <v>0</v>
      </c>
      <c r="D42" s="284">
        <f>SUM(D43:D44)</f>
        <v>0</v>
      </c>
      <c r="E42" s="284">
        <f>SUM(E43:E44)</f>
        <v>0</v>
      </c>
      <c r="F42" s="281">
        <f t="shared" ref="F42:F56" si="1">SUM(C42+D42+E42)</f>
        <v>0</v>
      </c>
    </row>
    <row r="43" ht="22" hidden="1" customHeight="1" spans="1:6">
      <c r="A43" s="285">
        <v>50601</v>
      </c>
      <c r="B43" s="286" t="s">
        <v>2559</v>
      </c>
      <c r="C43" s="287">
        <v>0</v>
      </c>
      <c r="D43" s="287">
        <v>0</v>
      </c>
      <c r="E43" s="287">
        <v>0</v>
      </c>
      <c r="F43" s="281">
        <f t="shared" si="1"/>
        <v>0</v>
      </c>
    </row>
    <row r="44" ht="22" hidden="1" customHeight="1" spans="1:6">
      <c r="A44" s="285">
        <v>50602</v>
      </c>
      <c r="B44" s="286" t="s">
        <v>2560</v>
      </c>
      <c r="C44" s="287">
        <v>0</v>
      </c>
      <c r="D44" s="287">
        <v>0</v>
      </c>
      <c r="E44" s="287">
        <v>0</v>
      </c>
      <c r="F44" s="281">
        <f t="shared" si="1"/>
        <v>0</v>
      </c>
    </row>
    <row r="45" ht="22" customHeight="1" spans="1:6">
      <c r="A45" s="282">
        <v>507</v>
      </c>
      <c r="B45" s="283" t="s">
        <v>2561</v>
      </c>
      <c r="C45" s="284">
        <f>SUM(C46:C48)</f>
        <v>0</v>
      </c>
      <c r="D45" s="284">
        <f>SUM(D46:D48)</f>
        <v>0</v>
      </c>
      <c r="E45" s="284">
        <f>SUM(E46:E48)</f>
        <v>0</v>
      </c>
      <c r="F45" s="281">
        <f t="shared" si="1"/>
        <v>0</v>
      </c>
    </row>
    <row r="46" ht="22" hidden="1" customHeight="1" spans="1:6">
      <c r="A46" s="285">
        <v>50701</v>
      </c>
      <c r="B46" s="286" t="s">
        <v>2562</v>
      </c>
      <c r="C46" s="287">
        <v>0</v>
      </c>
      <c r="D46" s="287">
        <v>0</v>
      </c>
      <c r="E46" s="287">
        <v>0</v>
      </c>
      <c r="F46" s="281">
        <f t="shared" si="1"/>
        <v>0</v>
      </c>
    </row>
    <row r="47" ht="22" hidden="1" customHeight="1" spans="1:6">
      <c r="A47" s="285">
        <v>50702</v>
      </c>
      <c r="B47" s="286" t="s">
        <v>2563</v>
      </c>
      <c r="C47" s="287">
        <v>0</v>
      </c>
      <c r="D47" s="287">
        <v>0</v>
      </c>
      <c r="E47" s="287">
        <v>0</v>
      </c>
      <c r="F47" s="281">
        <f t="shared" si="1"/>
        <v>0</v>
      </c>
    </row>
    <row r="48" ht="22" hidden="1" customHeight="1" spans="1:6">
      <c r="A48" s="285">
        <v>50799</v>
      </c>
      <c r="B48" s="286" t="s">
        <v>2564</v>
      </c>
      <c r="C48" s="287">
        <v>0</v>
      </c>
      <c r="D48" s="287">
        <v>0</v>
      </c>
      <c r="E48" s="287">
        <v>0</v>
      </c>
      <c r="F48" s="281">
        <f t="shared" si="1"/>
        <v>0</v>
      </c>
    </row>
    <row r="49" ht="22" customHeight="1" spans="1:6">
      <c r="A49" s="282">
        <v>508</v>
      </c>
      <c r="B49" s="283" t="s">
        <v>2565</v>
      </c>
      <c r="C49" s="284">
        <f>SUM(C50:C51)</f>
        <v>0</v>
      </c>
      <c r="D49" s="284">
        <f>SUM(D50:D51)</f>
        <v>0</v>
      </c>
      <c r="E49" s="284">
        <f>SUM(E50:E51)</f>
        <v>0</v>
      </c>
      <c r="F49" s="281">
        <f t="shared" si="1"/>
        <v>0</v>
      </c>
    </row>
    <row r="50" ht="22" hidden="1" customHeight="1" spans="1:6">
      <c r="A50" s="285">
        <v>50801</v>
      </c>
      <c r="B50" s="286" t="s">
        <v>2566</v>
      </c>
      <c r="C50" s="287">
        <v>0</v>
      </c>
      <c r="D50" s="287">
        <v>0</v>
      </c>
      <c r="E50" s="287">
        <v>0</v>
      </c>
      <c r="F50" s="281">
        <f t="shared" si="1"/>
        <v>0</v>
      </c>
    </row>
    <row r="51" ht="22" hidden="1" customHeight="1" spans="1:6">
      <c r="A51" s="285">
        <v>50802</v>
      </c>
      <c r="B51" s="286" t="s">
        <v>2567</v>
      </c>
      <c r="C51" s="287">
        <v>0</v>
      </c>
      <c r="D51" s="287">
        <v>0</v>
      </c>
      <c r="E51" s="287">
        <v>0</v>
      </c>
      <c r="F51" s="281">
        <f t="shared" si="1"/>
        <v>0</v>
      </c>
    </row>
    <row r="52" ht="22" customHeight="1" spans="1:6">
      <c r="A52" s="282">
        <v>509</v>
      </c>
      <c r="B52" s="283" t="s">
        <v>2568</v>
      </c>
      <c r="C52" s="284">
        <f>SUM(C53:C57)</f>
        <v>22078</v>
      </c>
      <c r="D52" s="284">
        <f>SUM(D53:D57)</f>
        <v>0</v>
      </c>
      <c r="E52" s="284">
        <f>SUM(E53:E57)</f>
        <v>-17668</v>
      </c>
      <c r="F52" s="281">
        <f t="shared" si="1"/>
        <v>4410</v>
      </c>
    </row>
    <row r="53" ht="22" customHeight="1" spans="1:6">
      <c r="A53" s="285">
        <v>50901</v>
      </c>
      <c r="B53" s="286" t="s">
        <v>2569</v>
      </c>
      <c r="C53" s="287">
        <v>420</v>
      </c>
      <c r="D53" s="287">
        <v>0</v>
      </c>
      <c r="E53" s="287">
        <v>0</v>
      </c>
      <c r="F53" s="287">
        <f t="shared" si="1"/>
        <v>420</v>
      </c>
    </row>
    <row r="54" ht="22" hidden="1" customHeight="1" spans="1:6">
      <c r="A54" s="285">
        <v>50902</v>
      </c>
      <c r="B54" s="286" t="s">
        <v>2570</v>
      </c>
      <c r="C54" s="287">
        <v>0</v>
      </c>
      <c r="D54" s="287">
        <v>0</v>
      </c>
      <c r="E54" s="287">
        <v>0</v>
      </c>
      <c r="F54" s="287">
        <f t="shared" si="1"/>
        <v>0</v>
      </c>
    </row>
    <row r="55" ht="22" hidden="1" customHeight="1" spans="1:6">
      <c r="A55" s="285">
        <v>50903</v>
      </c>
      <c r="B55" s="286" t="s">
        <v>2571</v>
      </c>
      <c r="C55" s="287">
        <v>0</v>
      </c>
      <c r="D55" s="287">
        <v>0</v>
      </c>
      <c r="E55" s="287">
        <v>0</v>
      </c>
      <c r="F55" s="287">
        <f t="shared" si="1"/>
        <v>0</v>
      </c>
    </row>
    <row r="56" ht="22" customHeight="1" spans="1:6">
      <c r="A56" s="285">
        <v>50905</v>
      </c>
      <c r="B56" s="286" t="s">
        <v>2572</v>
      </c>
      <c r="C56" s="287">
        <v>21658</v>
      </c>
      <c r="D56" s="287">
        <v>0</v>
      </c>
      <c r="E56" s="287">
        <f>-8750-5833-3085</f>
        <v>-17668</v>
      </c>
      <c r="F56" s="287">
        <f t="shared" si="1"/>
        <v>3990</v>
      </c>
    </row>
    <row r="57" ht="22" hidden="1" customHeight="1" spans="1:6">
      <c r="A57" s="285">
        <v>50999</v>
      </c>
      <c r="B57" s="286" t="s">
        <v>2573</v>
      </c>
      <c r="C57" s="287">
        <v>0</v>
      </c>
      <c r="D57" s="287">
        <v>0</v>
      </c>
      <c r="E57" s="287">
        <v>0</v>
      </c>
      <c r="F57" s="287"/>
    </row>
    <row r="58" ht="22" customHeight="1" spans="1:6">
      <c r="A58" s="282">
        <v>510</v>
      </c>
      <c r="B58" s="283" t="s">
        <v>2574</v>
      </c>
      <c r="C58" s="284">
        <f>SUM(C59:C60)</f>
        <v>0</v>
      </c>
      <c r="D58" s="284">
        <f>SUM(D59:D60)</f>
        <v>0</v>
      </c>
      <c r="E58" s="284">
        <f>SUM(E59:E60)</f>
        <v>0</v>
      </c>
      <c r="F58" s="281">
        <f t="shared" ref="F58:F82" si="2">SUM(C58+D58+E58)</f>
        <v>0</v>
      </c>
    </row>
    <row r="59" ht="22" hidden="1" customHeight="1" spans="1:6">
      <c r="A59" s="285">
        <v>51002</v>
      </c>
      <c r="B59" s="286" t="s">
        <v>2575</v>
      </c>
      <c r="C59" s="287">
        <v>0</v>
      </c>
      <c r="D59" s="287">
        <v>0</v>
      </c>
      <c r="E59" s="287">
        <v>0</v>
      </c>
      <c r="F59" s="281">
        <f t="shared" si="2"/>
        <v>0</v>
      </c>
    </row>
    <row r="60" ht="22" hidden="1" customHeight="1" spans="1:6">
      <c r="A60" s="285">
        <v>51003</v>
      </c>
      <c r="B60" s="286" t="s">
        <v>2576</v>
      </c>
      <c r="C60" s="287">
        <v>0</v>
      </c>
      <c r="D60" s="287">
        <v>0</v>
      </c>
      <c r="E60" s="287">
        <v>0</v>
      </c>
      <c r="F60" s="281">
        <f t="shared" si="2"/>
        <v>0</v>
      </c>
    </row>
    <row r="61" ht="22" customHeight="1" spans="1:6">
      <c r="A61" s="282">
        <v>511</v>
      </c>
      <c r="B61" s="283" t="s">
        <v>2577</v>
      </c>
      <c r="C61" s="284">
        <f>SUM(C62:C65)</f>
        <v>0</v>
      </c>
      <c r="D61" s="284">
        <f>SUM(D62:D65)</f>
        <v>0</v>
      </c>
      <c r="E61" s="284">
        <f>SUM(E62:E65)</f>
        <v>0</v>
      </c>
      <c r="F61" s="281">
        <f t="shared" si="2"/>
        <v>0</v>
      </c>
    </row>
    <row r="62" ht="22" hidden="1" customHeight="1" spans="1:6">
      <c r="A62" s="285">
        <v>51101</v>
      </c>
      <c r="B62" s="286" t="s">
        <v>2578</v>
      </c>
      <c r="C62" s="287">
        <v>0</v>
      </c>
      <c r="D62" s="287">
        <v>0</v>
      </c>
      <c r="E62" s="287">
        <v>0</v>
      </c>
      <c r="F62" s="281">
        <f t="shared" si="2"/>
        <v>0</v>
      </c>
    </row>
    <row r="63" ht="22" hidden="1" customHeight="1" spans="1:6">
      <c r="A63" s="285">
        <v>51102</v>
      </c>
      <c r="B63" s="286" t="s">
        <v>2579</v>
      </c>
      <c r="C63" s="287">
        <v>0</v>
      </c>
      <c r="D63" s="287">
        <v>0</v>
      </c>
      <c r="E63" s="287">
        <v>0</v>
      </c>
      <c r="F63" s="281">
        <f t="shared" si="2"/>
        <v>0</v>
      </c>
    </row>
    <row r="64" ht="22" hidden="1" customHeight="1" spans="1:6">
      <c r="A64" s="285">
        <v>51103</v>
      </c>
      <c r="B64" s="286" t="s">
        <v>2580</v>
      </c>
      <c r="C64" s="287">
        <v>0</v>
      </c>
      <c r="D64" s="287">
        <v>0</v>
      </c>
      <c r="E64" s="287">
        <v>0</v>
      </c>
      <c r="F64" s="281">
        <f t="shared" si="2"/>
        <v>0</v>
      </c>
    </row>
    <row r="65" ht="22" hidden="1" customHeight="1" spans="1:6">
      <c r="A65" s="285">
        <v>51104</v>
      </c>
      <c r="B65" s="286" t="s">
        <v>2581</v>
      </c>
      <c r="C65" s="287">
        <v>0</v>
      </c>
      <c r="D65" s="287">
        <v>0</v>
      </c>
      <c r="E65" s="287">
        <v>0</v>
      </c>
      <c r="F65" s="281">
        <f t="shared" si="2"/>
        <v>0</v>
      </c>
    </row>
    <row r="66" ht="22" customHeight="1" spans="1:6">
      <c r="A66" s="282">
        <v>512</v>
      </c>
      <c r="B66" s="283" t="s">
        <v>97</v>
      </c>
      <c r="C66" s="284">
        <f>SUM(C67:C68)</f>
        <v>0</v>
      </c>
      <c r="D66" s="284">
        <f>SUM(D67:D68)</f>
        <v>0</v>
      </c>
      <c r="E66" s="284">
        <f>SUM(E67:E68)</f>
        <v>0</v>
      </c>
      <c r="F66" s="281">
        <f t="shared" si="2"/>
        <v>0</v>
      </c>
    </row>
    <row r="67" ht="22" hidden="1" customHeight="1" spans="1:6">
      <c r="A67" s="285">
        <v>51201</v>
      </c>
      <c r="B67" s="286" t="s">
        <v>2582</v>
      </c>
      <c r="C67" s="287">
        <v>0</v>
      </c>
      <c r="D67" s="287">
        <v>0</v>
      </c>
      <c r="E67" s="287">
        <v>0</v>
      </c>
      <c r="F67" s="281">
        <f t="shared" si="2"/>
        <v>0</v>
      </c>
    </row>
    <row r="68" ht="22" hidden="1" customHeight="1" spans="1:6">
      <c r="A68" s="285">
        <v>51202</v>
      </c>
      <c r="B68" s="286" t="s">
        <v>2583</v>
      </c>
      <c r="C68" s="287">
        <v>0</v>
      </c>
      <c r="D68" s="287">
        <v>0</v>
      </c>
      <c r="E68" s="287">
        <v>0</v>
      </c>
      <c r="F68" s="281">
        <f t="shared" si="2"/>
        <v>0</v>
      </c>
    </row>
    <row r="69" ht="22" customHeight="1" spans="1:6">
      <c r="A69" s="282">
        <v>513</v>
      </c>
      <c r="B69" s="283" t="s">
        <v>2584</v>
      </c>
      <c r="C69" s="284">
        <f>SUM(C70:C73)</f>
        <v>0</v>
      </c>
      <c r="D69" s="284">
        <f>SUM(D70:D73)</f>
        <v>0</v>
      </c>
      <c r="E69" s="284">
        <f>SUM(E70:E73)</f>
        <v>0</v>
      </c>
      <c r="F69" s="281">
        <f t="shared" si="2"/>
        <v>0</v>
      </c>
    </row>
    <row r="70" ht="22" hidden="1" customHeight="1" spans="1:6">
      <c r="A70" s="285">
        <v>51301</v>
      </c>
      <c r="B70" s="286" t="s">
        <v>2585</v>
      </c>
      <c r="C70" s="287">
        <v>0</v>
      </c>
      <c r="D70" s="287">
        <v>0</v>
      </c>
      <c r="E70" s="287">
        <v>0</v>
      </c>
      <c r="F70" s="281">
        <f t="shared" si="2"/>
        <v>0</v>
      </c>
    </row>
    <row r="71" ht="22" hidden="1" customHeight="1" spans="1:6">
      <c r="A71" s="285">
        <v>51302</v>
      </c>
      <c r="B71" s="286" t="s">
        <v>2185</v>
      </c>
      <c r="C71" s="287">
        <v>0</v>
      </c>
      <c r="D71" s="287">
        <v>0</v>
      </c>
      <c r="E71" s="287">
        <v>0</v>
      </c>
      <c r="F71" s="281">
        <f t="shared" si="2"/>
        <v>0</v>
      </c>
    </row>
    <row r="72" ht="22" hidden="1" customHeight="1" spans="1:6">
      <c r="A72" s="285">
        <v>51303</v>
      </c>
      <c r="B72" s="286" t="s">
        <v>2586</v>
      </c>
      <c r="C72" s="287">
        <v>0</v>
      </c>
      <c r="D72" s="287">
        <v>0</v>
      </c>
      <c r="E72" s="287">
        <v>0</v>
      </c>
      <c r="F72" s="281">
        <f t="shared" si="2"/>
        <v>0</v>
      </c>
    </row>
    <row r="73" ht="22" hidden="1" customHeight="1" spans="1:6">
      <c r="A73" s="285">
        <v>51304</v>
      </c>
      <c r="B73" s="286" t="s">
        <v>2587</v>
      </c>
      <c r="C73" s="287">
        <v>0</v>
      </c>
      <c r="D73" s="287">
        <v>0</v>
      </c>
      <c r="E73" s="287">
        <v>0</v>
      </c>
      <c r="F73" s="281">
        <f t="shared" si="2"/>
        <v>0</v>
      </c>
    </row>
    <row r="74" ht="22" customHeight="1" spans="1:6">
      <c r="A74" s="282">
        <v>514</v>
      </c>
      <c r="B74" s="283" t="s">
        <v>2588</v>
      </c>
      <c r="C74" s="284">
        <v>0</v>
      </c>
      <c r="D74" s="284">
        <v>0</v>
      </c>
      <c r="E74" s="284">
        <v>0</v>
      </c>
      <c r="F74" s="281">
        <f t="shared" si="2"/>
        <v>0</v>
      </c>
    </row>
    <row r="75" ht="22" hidden="1" customHeight="1" spans="1:6">
      <c r="A75" s="285">
        <v>51401</v>
      </c>
      <c r="B75" s="286" t="s">
        <v>2500</v>
      </c>
      <c r="C75" s="287">
        <v>0</v>
      </c>
      <c r="D75" s="287">
        <v>0</v>
      </c>
      <c r="E75" s="287">
        <v>0</v>
      </c>
      <c r="F75" s="281">
        <f t="shared" si="2"/>
        <v>0</v>
      </c>
    </row>
    <row r="76" ht="22" hidden="1" customHeight="1" spans="1:6">
      <c r="A76" s="285">
        <v>51402</v>
      </c>
      <c r="B76" s="286" t="s">
        <v>2589</v>
      </c>
      <c r="C76" s="287">
        <v>0</v>
      </c>
      <c r="D76" s="287">
        <v>0</v>
      </c>
      <c r="E76" s="287">
        <v>0</v>
      </c>
      <c r="F76" s="281">
        <f t="shared" si="2"/>
        <v>0</v>
      </c>
    </row>
    <row r="77" ht="22" customHeight="1" spans="1:6">
      <c r="A77" s="282">
        <v>599</v>
      </c>
      <c r="B77" s="283" t="s">
        <v>2590</v>
      </c>
      <c r="C77" s="284">
        <f>SUM(C78:C81)</f>
        <v>2204</v>
      </c>
      <c r="D77" s="284">
        <f>SUM(D78:D81)</f>
        <v>0</v>
      </c>
      <c r="E77" s="284">
        <f>SUM(E78:E81)</f>
        <v>0</v>
      </c>
      <c r="F77" s="281">
        <f t="shared" si="2"/>
        <v>2204</v>
      </c>
    </row>
    <row r="78" ht="22" hidden="1" customHeight="1" spans="1:6">
      <c r="A78" s="285">
        <v>59906</v>
      </c>
      <c r="B78" s="286" t="s">
        <v>2591</v>
      </c>
      <c r="C78" s="287">
        <v>0</v>
      </c>
      <c r="D78" s="287"/>
      <c r="E78" s="287"/>
      <c r="F78" s="281">
        <f t="shared" si="2"/>
        <v>0</v>
      </c>
    </row>
    <row r="79" ht="22" hidden="1" customHeight="1" spans="1:6">
      <c r="A79" s="285">
        <v>59907</v>
      </c>
      <c r="B79" s="286" t="s">
        <v>2592</v>
      </c>
      <c r="C79" s="287">
        <v>0</v>
      </c>
      <c r="D79" s="287">
        <v>0</v>
      </c>
      <c r="E79" s="287">
        <v>0</v>
      </c>
      <c r="F79" s="281">
        <f t="shared" si="2"/>
        <v>0</v>
      </c>
    </row>
    <row r="80" ht="35" hidden="1" customHeight="1" spans="1:6">
      <c r="A80" s="285">
        <v>59908</v>
      </c>
      <c r="B80" s="289" t="s">
        <v>2593</v>
      </c>
      <c r="C80" s="287">
        <v>0</v>
      </c>
      <c r="D80" s="287">
        <v>0</v>
      </c>
      <c r="E80" s="287">
        <v>0</v>
      </c>
      <c r="F80" s="281">
        <f t="shared" si="2"/>
        <v>0</v>
      </c>
    </row>
    <row r="81" ht="22" customHeight="1" spans="1:6">
      <c r="A81" s="285">
        <v>59999</v>
      </c>
      <c r="B81" s="285" t="s">
        <v>2502</v>
      </c>
      <c r="C81" s="287">
        <v>2204</v>
      </c>
      <c r="D81" s="287">
        <v>0</v>
      </c>
      <c r="E81" s="287">
        <v>0</v>
      </c>
      <c r="F81" s="281">
        <f t="shared" si="2"/>
        <v>2204</v>
      </c>
    </row>
    <row r="82" ht="22" customHeight="1" spans="1:6">
      <c r="A82" s="290" t="s">
        <v>2594</v>
      </c>
      <c r="B82" s="291"/>
      <c r="C82" s="284">
        <f>SUM(C83:C97)</f>
        <v>244593</v>
      </c>
      <c r="D82" s="284">
        <f>SUM(D83:D97)</f>
        <v>49783</v>
      </c>
      <c r="E82" s="284">
        <f>SUM(E83:E97)</f>
        <v>-67372</v>
      </c>
      <c r="F82" s="281">
        <f t="shared" si="2"/>
        <v>227004</v>
      </c>
    </row>
    <row r="83" ht="22" hidden="1" customHeight="1" spans="1:6">
      <c r="A83" s="285">
        <v>501</v>
      </c>
      <c r="B83" s="286" t="s">
        <v>2529</v>
      </c>
      <c r="C83" s="287">
        <v>0</v>
      </c>
      <c r="D83" s="287">
        <v>0</v>
      </c>
      <c r="E83" s="287">
        <v>0</v>
      </c>
      <c r="F83" s="287"/>
    </row>
    <row r="84" ht="22" customHeight="1" spans="1:6">
      <c r="A84" s="285">
        <v>502</v>
      </c>
      <c r="B84" s="286" t="s">
        <v>2534</v>
      </c>
      <c r="C84" s="287">
        <v>191650</v>
      </c>
      <c r="D84" s="288">
        <f>21078+10000+1367</f>
        <v>32445</v>
      </c>
      <c r="E84" s="287">
        <f>(-42602)+(-98)+1557-17338</f>
        <v>-58481</v>
      </c>
      <c r="F84" s="287">
        <f t="shared" ref="F84:F97" si="3">SUM(C84+D84+E84)</f>
        <v>165614</v>
      </c>
    </row>
    <row r="85" ht="22" hidden="1" customHeight="1" spans="1:6">
      <c r="A85" s="285">
        <v>503</v>
      </c>
      <c r="B85" s="286" t="s">
        <v>2545</v>
      </c>
      <c r="C85" s="287">
        <v>0</v>
      </c>
      <c r="D85" s="287">
        <v>0</v>
      </c>
      <c r="E85" s="287">
        <v>0</v>
      </c>
      <c r="F85" s="287">
        <f t="shared" si="3"/>
        <v>0</v>
      </c>
    </row>
    <row r="86" ht="22" hidden="1" customHeight="1" spans="1:6">
      <c r="A86" s="285">
        <v>504</v>
      </c>
      <c r="B86" s="286" t="s">
        <v>2553</v>
      </c>
      <c r="C86" s="287">
        <v>0</v>
      </c>
      <c r="D86" s="287">
        <v>0</v>
      </c>
      <c r="E86" s="287">
        <v>0</v>
      </c>
      <c r="F86" s="287">
        <f t="shared" si="3"/>
        <v>0</v>
      </c>
    </row>
    <row r="87" ht="22" hidden="1" customHeight="1" spans="1:6">
      <c r="A87" s="285">
        <v>505</v>
      </c>
      <c r="B87" s="286" t="s">
        <v>2554</v>
      </c>
      <c r="C87" s="287">
        <v>0</v>
      </c>
      <c r="D87" s="287">
        <v>0</v>
      </c>
      <c r="E87" s="287">
        <v>0</v>
      </c>
      <c r="F87" s="287">
        <f t="shared" si="3"/>
        <v>0</v>
      </c>
    </row>
    <row r="88" ht="22" hidden="1" customHeight="1" spans="1:6">
      <c r="A88" s="285">
        <v>506</v>
      </c>
      <c r="B88" s="285" t="s">
        <v>2558</v>
      </c>
      <c r="C88" s="292">
        <v>0</v>
      </c>
      <c r="D88" s="292">
        <v>0</v>
      </c>
      <c r="E88" s="292">
        <v>0</v>
      </c>
      <c r="F88" s="287">
        <f t="shared" si="3"/>
        <v>0</v>
      </c>
    </row>
    <row r="89" ht="22" hidden="1" customHeight="1" spans="1:6">
      <c r="A89" s="285">
        <v>507</v>
      </c>
      <c r="B89" s="285" t="s">
        <v>2561</v>
      </c>
      <c r="C89" s="292">
        <v>0</v>
      </c>
      <c r="D89" s="292">
        <v>0</v>
      </c>
      <c r="E89" s="292">
        <v>0</v>
      </c>
      <c r="F89" s="287">
        <f t="shared" si="3"/>
        <v>0</v>
      </c>
    </row>
    <row r="90" ht="22" hidden="1" customHeight="1" spans="1:6">
      <c r="A90" s="285">
        <v>508</v>
      </c>
      <c r="B90" s="285" t="s">
        <v>2565</v>
      </c>
      <c r="C90" s="292">
        <v>0</v>
      </c>
      <c r="D90" s="292">
        <v>0</v>
      </c>
      <c r="E90" s="292">
        <v>0</v>
      </c>
      <c r="F90" s="287">
        <f t="shared" si="3"/>
        <v>0</v>
      </c>
    </row>
    <row r="91" ht="22" customHeight="1" spans="1:6">
      <c r="A91" s="285">
        <v>509</v>
      </c>
      <c r="B91" s="285" t="s">
        <v>2568</v>
      </c>
      <c r="C91" s="292">
        <v>4750</v>
      </c>
      <c r="D91" s="292">
        <v>0</v>
      </c>
      <c r="E91" s="292">
        <v>0</v>
      </c>
      <c r="F91" s="287">
        <f t="shared" si="3"/>
        <v>4750</v>
      </c>
    </row>
    <row r="92" ht="22" hidden="1" customHeight="1" spans="1:6">
      <c r="A92" s="285">
        <v>510</v>
      </c>
      <c r="B92" s="285" t="s">
        <v>2574</v>
      </c>
      <c r="C92" s="292">
        <v>0</v>
      </c>
      <c r="D92" s="292">
        <v>0</v>
      </c>
      <c r="E92" s="292">
        <v>0</v>
      </c>
      <c r="F92" s="287">
        <f t="shared" si="3"/>
        <v>0</v>
      </c>
    </row>
    <row r="93" ht="22" customHeight="1" spans="1:6">
      <c r="A93" s="285">
        <v>511</v>
      </c>
      <c r="B93" s="285" t="s">
        <v>2577</v>
      </c>
      <c r="C93" s="292">
        <v>4341</v>
      </c>
      <c r="D93" s="292">
        <v>0</v>
      </c>
      <c r="E93" s="292">
        <v>-4341</v>
      </c>
      <c r="F93" s="287">
        <f t="shared" si="3"/>
        <v>0</v>
      </c>
    </row>
    <row r="94" ht="22" customHeight="1" spans="1:6">
      <c r="A94" s="285">
        <v>512</v>
      </c>
      <c r="B94" s="285" t="s">
        <v>97</v>
      </c>
      <c r="C94" s="292">
        <v>3766</v>
      </c>
      <c r="D94" s="292">
        <v>0</v>
      </c>
      <c r="E94" s="292">
        <v>-1000</v>
      </c>
      <c r="F94" s="287">
        <f t="shared" si="3"/>
        <v>2766</v>
      </c>
    </row>
    <row r="95" ht="22" customHeight="1" spans="1:6">
      <c r="A95" s="285">
        <v>513</v>
      </c>
      <c r="B95" s="285" t="s">
        <v>2584</v>
      </c>
      <c r="C95" s="292">
        <v>32886</v>
      </c>
      <c r="D95" s="292">
        <v>0</v>
      </c>
      <c r="E95" s="292">
        <v>0</v>
      </c>
      <c r="F95" s="287">
        <f t="shared" si="3"/>
        <v>32886</v>
      </c>
    </row>
    <row r="96" ht="22" customHeight="1" spans="1:6">
      <c r="A96" s="285">
        <v>514</v>
      </c>
      <c r="B96" s="285" t="s">
        <v>2588</v>
      </c>
      <c r="C96" s="292">
        <v>3650</v>
      </c>
      <c r="D96" s="292">
        <v>0</v>
      </c>
      <c r="E96" s="293">
        <v>0</v>
      </c>
      <c r="F96" s="287">
        <f t="shared" si="3"/>
        <v>3650</v>
      </c>
    </row>
    <row r="97" ht="22" customHeight="1" spans="1:6">
      <c r="A97" s="285">
        <v>599</v>
      </c>
      <c r="B97" s="285" t="s">
        <v>2590</v>
      </c>
      <c r="C97" s="292">
        <v>3550</v>
      </c>
      <c r="D97" s="292">
        <v>17338</v>
      </c>
      <c r="E97" s="292">
        <v>-3550</v>
      </c>
      <c r="F97" s="287">
        <f t="shared" si="3"/>
        <v>17338</v>
      </c>
    </row>
  </sheetData>
  <mergeCells count="9">
    <mergeCell ref="A2:F2"/>
    <mergeCell ref="A6:B6"/>
    <mergeCell ref="A82:B82"/>
    <mergeCell ref="A4:A5"/>
    <mergeCell ref="B4:B5"/>
    <mergeCell ref="C4:C5"/>
    <mergeCell ref="D4:D5"/>
    <mergeCell ref="E4:E5"/>
    <mergeCell ref="F4:F5"/>
  </mergeCells>
  <printOptions horizontalCentered="1"/>
  <pageMargins left="0.357638888888889" right="0.357638888888889" top="0.609027777777778" bottom="0.609027777777778" header="0.109027777777778" footer="0.297916666666667"/>
  <pageSetup paperSize="9" firstPageNumber="23" orientation="landscape" useFirstPageNumber="1" horizontalDpi="600"/>
  <headerFooter>
    <oddFooter>&amp;C&amp;14&amp;B&amp;P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L267"/>
  <sheetViews>
    <sheetView workbookViewId="0">
      <pane xSplit="1" ySplit="5" topLeftCell="B242" activePane="bottomRight" state="frozen"/>
      <selection/>
      <selection pane="topRight"/>
      <selection pane="bottomLeft"/>
      <selection pane="bottomRight" activeCell="C265" sqref="C265"/>
    </sheetView>
  </sheetViews>
  <sheetFormatPr defaultColWidth="8" defaultRowHeight="12.75"/>
  <cols>
    <col min="1" max="1" width="55.375" style="242" customWidth="1"/>
    <col min="2" max="3" width="10.75" style="242" customWidth="1"/>
    <col min="4" max="4" width="11.375" style="242" customWidth="1"/>
    <col min="5" max="5" width="10" style="242" customWidth="1"/>
    <col min="6" max="6" width="9.75" style="242" customWidth="1"/>
    <col min="7" max="7" width="63" style="242" customWidth="1"/>
    <col min="8" max="8" width="9.875" style="242" customWidth="1"/>
    <col min="9" max="10" width="11.375" style="242" customWidth="1"/>
    <col min="11" max="12" width="10.375" style="242" customWidth="1"/>
    <col min="13" max="16383" width="8" style="242"/>
  </cols>
  <sheetData>
    <row r="1" ht="15" customHeight="1" spans="1:12">
      <c r="A1" s="243"/>
      <c r="B1" s="243"/>
      <c r="C1" s="243"/>
      <c r="D1" s="243"/>
      <c r="E1" s="243"/>
      <c r="F1" s="243"/>
      <c r="G1" s="243"/>
      <c r="H1" s="243"/>
      <c r="I1" s="243"/>
      <c r="J1" s="243"/>
      <c r="K1" s="243"/>
      <c r="L1" s="243"/>
    </row>
    <row r="2" ht="22" customHeight="1" spans="1:12">
      <c r="A2" s="244" t="s">
        <v>2595</v>
      </c>
      <c r="B2" s="244"/>
      <c r="C2" s="244"/>
      <c r="D2" s="244"/>
      <c r="E2" s="244"/>
      <c r="F2" s="244"/>
      <c r="G2" s="244"/>
      <c r="H2" s="244"/>
      <c r="I2" s="244"/>
      <c r="J2" s="244"/>
      <c r="K2" s="244"/>
      <c r="L2" s="244"/>
    </row>
    <row r="3" ht="15" customHeight="1" spans="1:12">
      <c r="A3" s="245" t="s">
        <v>13</v>
      </c>
      <c r="B3" s="246"/>
      <c r="C3" s="246"/>
      <c r="D3" s="246"/>
      <c r="E3" s="246"/>
      <c r="F3" s="246"/>
      <c r="G3" s="246"/>
      <c r="H3" s="247"/>
      <c r="I3" s="247"/>
      <c r="J3" s="246"/>
      <c r="K3" s="246"/>
      <c r="L3" s="267" t="s">
        <v>25</v>
      </c>
    </row>
    <row r="4" ht="22.5" customHeight="1" spans="1:12">
      <c r="A4" s="248" t="s">
        <v>2596</v>
      </c>
      <c r="B4" s="249" t="s">
        <v>2596</v>
      </c>
      <c r="C4" s="249"/>
      <c r="D4" s="249"/>
      <c r="E4" s="249"/>
      <c r="F4" s="249" t="s">
        <v>2596</v>
      </c>
      <c r="G4" s="250" t="s">
        <v>2597</v>
      </c>
      <c r="H4" s="250" t="s">
        <v>2597</v>
      </c>
      <c r="I4" s="250"/>
      <c r="J4" s="250"/>
      <c r="K4" s="250"/>
      <c r="L4" s="250" t="s">
        <v>2597</v>
      </c>
    </row>
    <row r="5" ht="58" customHeight="1" spans="1:12">
      <c r="A5" s="251" t="s">
        <v>115</v>
      </c>
      <c r="B5" s="252" t="s">
        <v>29</v>
      </c>
      <c r="C5" s="253" t="s">
        <v>30</v>
      </c>
      <c r="D5" s="253" t="s">
        <v>31</v>
      </c>
      <c r="E5" s="253" t="s">
        <v>2598</v>
      </c>
      <c r="F5" s="253" t="s">
        <v>2599</v>
      </c>
      <c r="G5" s="254" t="s">
        <v>115</v>
      </c>
      <c r="H5" s="252" t="s">
        <v>29</v>
      </c>
      <c r="I5" s="253" t="s">
        <v>30</v>
      </c>
      <c r="J5" s="253" t="s">
        <v>31</v>
      </c>
      <c r="K5" s="253" t="s">
        <v>2598</v>
      </c>
      <c r="L5" s="253" t="s">
        <v>2599</v>
      </c>
    </row>
    <row r="6" ht="18" customHeight="1" spans="1:12">
      <c r="A6" s="255" t="s">
        <v>2600</v>
      </c>
      <c r="B6" s="256">
        <v>0</v>
      </c>
      <c r="C6" s="256">
        <v>0</v>
      </c>
      <c r="D6" s="256">
        <v>0</v>
      </c>
      <c r="E6" s="256">
        <f t="shared" ref="E6:E11" si="0">SUM(B6+C6+D6)</f>
        <v>0</v>
      </c>
      <c r="F6" s="257">
        <v>0</v>
      </c>
      <c r="G6" s="258" t="s">
        <v>2601</v>
      </c>
      <c r="H6" s="256">
        <f>SUM(H7,H13,H19)</f>
        <v>46</v>
      </c>
      <c r="I6" s="256">
        <f>SUM(I7,I13,I19)</f>
        <v>1</v>
      </c>
      <c r="J6" s="256">
        <f>SUM(J7,J13,J19)</f>
        <v>0</v>
      </c>
      <c r="K6" s="256">
        <f t="shared" ref="K6:K12" si="1">SUM(H6+I6+J6)</f>
        <v>47</v>
      </c>
      <c r="L6" s="257">
        <f>K6/H6*100-100</f>
        <v>2.17391304347827</v>
      </c>
    </row>
    <row r="7" ht="18" customHeight="1" spans="1:12">
      <c r="A7" s="255" t="s">
        <v>2602</v>
      </c>
      <c r="B7" s="256">
        <v>0</v>
      </c>
      <c r="C7" s="256">
        <v>0</v>
      </c>
      <c r="D7" s="256">
        <v>0</v>
      </c>
      <c r="E7" s="256">
        <f t="shared" si="0"/>
        <v>0</v>
      </c>
      <c r="F7" s="257">
        <v>0</v>
      </c>
      <c r="G7" s="258" t="s">
        <v>2603</v>
      </c>
      <c r="H7" s="256">
        <f>SUM(H8:H12)</f>
        <v>46</v>
      </c>
      <c r="I7" s="256">
        <f>SUM(I8:I12)</f>
        <v>1</v>
      </c>
      <c r="J7" s="256">
        <f>SUM(J8:J12)</f>
        <v>0</v>
      </c>
      <c r="K7" s="256">
        <f t="shared" si="1"/>
        <v>47</v>
      </c>
      <c r="L7" s="257">
        <f>K7/H7*100-100</f>
        <v>2.17391304347827</v>
      </c>
    </row>
    <row r="8" ht="18" customHeight="1" spans="1:12">
      <c r="A8" s="255" t="s">
        <v>2604</v>
      </c>
      <c r="B8" s="256">
        <v>0</v>
      </c>
      <c r="C8" s="256">
        <v>0</v>
      </c>
      <c r="D8" s="256">
        <v>0</v>
      </c>
      <c r="E8" s="256">
        <f t="shared" si="0"/>
        <v>0</v>
      </c>
      <c r="F8" s="257">
        <v>0</v>
      </c>
      <c r="G8" s="259" t="s">
        <v>2605</v>
      </c>
      <c r="H8" s="260">
        <v>0</v>
      </c>
      <c r="I8" s="260">
        <v>0</v>
      </c>
      <c r="J8" s="260">
        <v>0</v>
      </c>
      <c r="K8" s="260">
        <f t="shared" si="1"/>
        <v>0</v>
      </c>
      <c r="L8" s="263">
        <v>0</v>
      </c>
    </row>
    <row r="9" ht="18" customHeight="1" spans="1:12">
      <c r="A9" s="255" t="s">
        <v>2606</v>
      </c>
      <c r="B9" s="256">
        <v>0</v>
      </c>
      <c r="C9" s="256">
        <v>0</v>
      </c>
      <c r="D9" s="256">
        <v>0</v>
      </c>
      <c r="E9" s="256">
        <f t="shared" si="0"/>
        <v>0</v>
      </c>
      <c r="F9" s="257">
        <v>0</v>
      </c>
      <c r="G9" s="259" t="s">
        <v>2607</v>
      </c>
      <c r="H9" s="260">
        <v>0</v>
      </c>
      <c r="I9" s="260">
        <v>0</v>
      </c>
      <c r="J9" s="260">
        <v>0</v>
      </c>
      <c r="K9" s="260">
        <f t="shared" si="1"/>
        <v>0</v>
      </c>
      <c r="L9" s="263">
        <v>0</v>
      </c>
    </row>
    <row r="10" ht="18" customHeight="1" spans="1:12">
      <c r="A10" s="255" t="s">
        <v>2608</v>
      </c>
      <c r="B10" s="256">
        <v>803</v>
      </c>
      <c r="C10" s="256">
        <v>0</v>
      </c>
      <c r="D10" s="256">
        <v>-736</v>
      </c>
      <c r="E10" s="256">
        <f t="shared" si="0"/>
        <v>67</v>
      </c>
      <c r="F10" s="257">
        <f t="shared" ref="F10:F12" si="2">E10/B10*100-100</f>
        <v>-91.6562889165629</v>
      </c>
      <c r="G10" s="259" t="s">
        <v>2609</v>
      </c>
      <c r="H10" s="260">
        <v>0</v>
      </c>
      <c r="I10" s="260">
        <v>0</v>
      </c>
      <c r="J10" s="260">
        <v>0</v>
      </c>
      <c r="K10" s="260">
        <f t="shared" si="1"/>
        <v>0</v>
      </c>
      <c r="L10" s="263">
        <v>0</v>
      </c>
    </row>
    <row r="11" ht="18" customHeight="1" spans="1:12">
      <c r="A11" s="255" t="s">
        <v>2610</v>
      </c>
      <c r="B11" s="256">
        <f>SUM(B12:B16)</f>
        <v>52686</v>
      </c>
      <c r="C11" s="256">
        <f>SUM(C12:C16)</f>
        <v>53490</v>
      </c>
      <c r="D11" s="256">
        <f>SUM(D12:D16)</f>
        <v>-44653</v>
      </c>
      <c r="E11" s="256">
        <f t="shared" si="0"/>
        <v>61523</v>
      </c>
      <c r="F11" s="257">
        <f t="shared" si="2"/>
        <v>16.7729567627074</v>
      </c>
      <c r="G11" s="259" t="s">
        <v>2611</v>
      </c>
      <c r="H11" s="260">
        <v>0</v>
      </c>
      <c r="I11" s="260">
        <v>0</v>
      </c>
      <c r="J11" s="260">
        <v>0</v>
      </c>
      <c r="K11" s="260">
        <f t="shared" si="1"/>
        <v>0</v>
      </c>
      <c r="L11" s="263">
        <v>0</v>
      </c>
    </row>
    <row r="12" ht="18" customHeight="1" spans="1:12">
      <c r="A12" s="261" t="s">
        <v>2612</v>
      </c>
      <c r="B12" s="260">
        <v>52686</v>
      </c>
      <c r="C12" s="262">
        <v>0</v>
      </c>
      <c r="D12" s="262">
        <v>-44653</v>
      </c>
      <c r="E12" s="260">
        <f t="shared" ref="E12:E20" si="3">SUM(B12+C12+D12)</f>
        <v>8033</v>
      </c>
      <c r="F12" s="263">
        <f t="shared" si="2"/>
        <v>-84.7530653304483</v>
      </c>
      <c r="G12" s="259" t="s">
        <v>2613</v>
      </c>
      <c r="H12" s="260">
        <v>46</v>
      </c>
      <c r="I12" s="260">
        <v>1</v>
      </c>
      <c r="J12" s="260">
        <v>0</v>
      </c>
      <c r="K12" s="260">
        <f t="shared" si="1"/>
        <v>47</v>
      </c>
      <c r="L12" s="263">
        <f>K12/H12*100-100</f>
        <v>2.17391304347827</v>
      </c>
    </row>
    <row r="13" ht="18" customHeight="1" spans="1:12">
      <c r="A13" s="261" t="s">
        <v>2614</v>
      </c>
      <c r="B13" s="260">
        <v>0</v>
      </c>
      <c r="C13" s="260">
        <v>0</v>
      </c>
      <c r="D13" s="260">
        <v>0</v>
      </c>
      <c r="E13" s="260">
        <f t="shared" si="3"/>
        <v>0</v>
      </c>
      <c r="F13" s="263">
        <v>0</v>
      </c>
      <c r="G13" s="258" t="s">
        <v>2615</v>
      </c>
      <c r="H13" s="256">
        <f>SUM(H14:H18)</f>
        <v>0</v>
      </c>
      <c r="I13" s="256">
        <f>SUM(I14:I18)</f>
        <v>0</v>
      </c>
      <c r="J13" s="256">
        <f>SUM(J14:J18)</f>
        <v>0</v>
      </c>
      <c r="K13" s="256">
        <f t="shared" ref="K13:K18" si="4">SUM(H13+I13+J13)</f>
        <v>0</v>
      </c>
      <c r="L13" s="257">
        <v>0</v>
      </c>
    </row>
    <row r="14" ht="18" customHeight="1" spans="1:12">
      <c r="A14" s="261" t="s">
        <v>2616</v>
      </c>
      <c r="B14" s="260">
        <v>0</v>
      </c>
      <c r="C14" s="262">
        <v>53490</v>
      </c>
      <c r="D14" s="262">
        <v>0</v>
      </c>
      <c r="E14" s="260">
        <f t="shared" si="3"/>
        <v>53490</v>
      </c>
      <c r="F14" s="263">
        <v>0</v>
      </c>
      <c r="G14" s="259" t="s">
        <v>2617</v>
      </c>
      <c r="H14" s="260">
        <v>0</v>
      </c>
      <c r="I14" s="260">
        <v>0</v>
      </c>
      <c r="J14" s="260">
        <v>0</v>
      </c>
      <c r="K14" s="260">
        <f t="shared" si="4"/>
        <v>0</v>
      </c>
      <c r="L14" s="263">
        <v>0</v>
      </c>
    </row>
    <row r="15" ht="18" customHeight="1" spans="1:12">
      <c r="A15" s="261" t="s">
        <v>2618</v>
      </c>
      <c r="B15" s="260">
        <v>0</v>
      </c>
      <c r="C15" s="260">
        <v>0</v>
      </c>
      <c r="D15" s="260">
        <v>0</v>
      </c>
      <c r="E15" s="260">
        <f t="shared" si="3"/>
        <v>0</v>
      </c>
      <c r="F15" s="263">
        <v>0</v>
      </c>
      <c r="G15" s="259" t="s">
        <v>2619</v>
      </c>
      <c r="H15" s="260">
        <v>0</v>
      </c>
      <c r="I15" s="260">
        <v>0</v>
      </c>
      <c r="J15" s="260">
        <v>0</v>
      </c>
      <c r="K15" s="260">
        <f t="shared" si="4"/>
        <v>0</v>
      </c>
      <c r="L15" s="263">
        <v>0</v>
      </c>
    </row>
    <row r="16" ht="18" customHeight="1" spans="1:12">
      <c r="A16" s="261" t="s">
        <v>2620</v>
      </c>
      <c r="B16" s="260">
        <v>0</v>
      </c>
      <c r="C16" s="260">
        <v>0</v>
      </c>
      <c r="D16" s="260">
        <v>0</v>
      </c>
      <c r="E16" s="260">
        <f t="shared" si="3"/>
        <v>0</v>
      </c>
      <c r="F16" s="263">
        <v>0</v>
      </c>
      <c r="G16" s="259" t="s">
        <v>2621</v>
      </c>
      <c r="H16" s="260">
        <v>0</v>
      </c>
      <c r="I16" s="260">
        <v>0</v>
      </c>
      <c r="J16" s="260">
        <v>0</v>
      </c>
      <c r="K16" s="260">
        <f t="shared" si="4"/>
        <v>0</v>
      </c>
      <c r="L16" s="263">
        <v>0</v>
      </c>
    </row>
    <row r="17" ht="18" customHeight="1" spans="1:12">
      <c r="A17" s="255" t="s">
        <v>2622</v>
      </c>
      <c r="B17" s="256">
        <v>0</v>
      </c>
      <c r="C17" s="256">
        <v>0</v>
      </c>
      <c r="D17" s="256">
        <v>0</v>
      </c>
      <c r="E17" s="256">
        <f t="shared" si="3"/>
        <v>0</v>
      </c>
      <c r="F17" s="257">
        <v>0</v>
      </c>
      <c r="G17" s="259" t="s">
        <v>2623</v>
      </c>
      <c r="H17" s="260">
        <v>0</v>
      </c>
      <c r="I17" s="260">
        <v>0</v>
      </c>
      <c r="J17" s="260">
        <v>0</v>
      </c>
      <c r="K17" s="260">
        <f t="shared" si="4"/>
        <v>0</v>
      </c>
      <c r="L17" s="263">
        <v>0</v>
      </c>
    </row>
    <row r="18" ht="18" customHeight="1" spans="1:12">
      <c r="A18" s="255" t="s">
        <v>2624</v>
      </c>
      <c r="B18" s="256">
        <f>SUM(B19:B20)</f>
        <v>0</v>
      </c>
      <c r="C18" s="256">
        <f>SUM(C19:C20)</f>
        <v>0</v>
      </c>
      <c r="D18" s="256">
        <f>SUM(D19:D20)</f>
        <v>0</v>
      </c>
      <c r="E18" s="256">
        <f t="shared" si="3"/>
        <v>0</v>
      </c>
      <c r="F18" s="257">
        <v>0</v>
      </c>
      <c r="G18" s="259" t="s">
        <v>2625</v>
      </c>
      <c r="H18" s="260">
        <v>0</v>
      </c>
      <c r="I18" s="260">
        <v>0</v>
      </c>
      <c r="J18" s="260">
        <v>0</v>
      </c>
      <c r="K18" s="260">
        <f t="shared" si="4"/>
        <v>0</v>
      </c>
      <c r="L18" s="263">
        <v>0</v>
      </c>
    </row>
    <row r="19" ht="18" customHeight="1" spans="1:12">
      <c r="A19" s="261" t="s">
        <v>2626</v>
      </c>
      <c r="B19" s="260">
        <v>0</v>
      </c>
      <c r="C19" s="260">
        <v>0</v>
      </c>
      <c r="D19" s="260">
        <v>0</v>
      </c>
      <c r="E19" s="260">
        <f t="shared" si="3"/>
        <v>0</v>
      </c>
      <c r="F19" s="263">
        <v>0</v>
      </c>
      <c r="G19" s="258" t="s">
        <v>2627</v>
      </c>
      <c r="H19" s="256">
        <f>SUM(H20:H21)</f>
        <v>0</v>
      </c>
      <c r="I19" s="256">
        <f>SUM(I20:I21)</f>
        <v>0</v>
      </c>
      <c r="J19" s="256">
        <f>SUM(J20:J21)</f>
        <v>0</v>
      </c>
      <c r="K19" s="256">
        <f t="shared" ref="K19:K27" si="5">SUM(H19+I19+J19)</f>
        <v>0</v>
      </c>
      <c r="L19" s="257">
        <v>0</v>
      </c>
    </row>
    <row r="20" ht="18" customHeight="1" spans="1:12">
      <c r="A20" s="261" t="s">
        <v>2628</v>
      </c>
      <c r="B20" s="260">
        <v>0</v>
      </c>
      <c r="C20" s="260">
        <v>0</v>
      </c>
      <c r="D20" s="260">
        <v>0</v>
      </c>
      <c r="E20" s="260">
        <f t="shared" si="3"/>
        <v>0</v>
      </c>
      <c r="F20" s="263">
        <v>0</v>
      </c>
      <c r="G20" s="259" t="s">
        <v>2629</v>
      </c>
      <c r="H20" s="260">
        <v>0</v>
      </c>
      <c r="I20" s="260">
        <v>0</v>
      </c>
      <c r="J20" s="260">
        <v>0</v>
      </c>
      <c r="K20" s="260">
        <f t="shared" si="5"/>
        <v>0</v>
      </c>
      <c r="L20" s="263">
        <v>0</v>
      </c>
    </row>
    <row r="21" ht="18" customHeight="1" spans="1:12">
      <c r="A21" s="255" t="s">
        <v>2630</v>
      </c>
      <c r="B21" s="256">
        <v>0</v>
      </c>
      <c r="C21" s="256">
        <v>60</v>
      </c>
      <c r="D21" s="256">
        <v>0</v>
      </c>
      <c r="E21" s="256">
        <f t="shared" ref="E21:E31" si="6">SUM(B21+C21+D21)</f>
        <v>60</v>
      </c>
      <c r="F21" s="257">
        <v>0</v>
      </c>
      <c r="G21" s="259" t="s">
        <v>2631</v>
      </c>
      <c r="H21" s="260">
        <v>0</v>
      </c>
      <c r="I21" s="260">
        <v>0</v>
      </c>
      <c r="J21" s="260">
        <v>0</v>
      </c>
      <c r="K21" s="260">
        <f t="shared" si="5"/>
        <v>0</v>
      </c>
      <c r="L21" s="263">
        <v>0</v>
      </c>
    </row>
    <row r="22" ht="18" customHeight="1" spans="1:12">
      <c r="A22" s="255" t="s">
        <v>2632</v>
      </c>
      <c r="B22" s="256">
        <v>0</v>
      </c>
      <c r="C22" s="256">
        <v>0</v>
      </c>
      <c r="D22" s="256">
        <v>0</v>
      </c>
      <c r="E22" s="256">
        <f t="shared" si="6"/>
        <v>0</v>
      </c>
      <c r="F22" s="257">
        <v>0</v>
      </c>
      <c r="G22" s="258" t="s">
        <v>2633</v>
      </c>
      <c r="H22" s="256">
        <f>SUM(H23,H28)</f>
        <v>0</v>
      </c>
      <c r="I22" s="256">
        <f>SUM(I23,I28)</f>
        <v>0</v>
      </c>
      <c r="J22" s="256">
        <f>SUM(J23,J28)</f>
        <v>0</v>
      </c>
      <c r="K22" s="256">
        <f t="shared" si="5"/>
        <v>0</v>
      </c>
      <c r="L22" s="257">
        <v>0</v>
      </c>
    </row>
    <row r="23" ht="18" customHeight="1" spans="1:12">
      <c r="A23" s="255" t="s">
        <v>2634</v>
      </c>
      <c r="B23" s="256">
        <v>0</v>
      </c>
      <c r="C23" s="256">
        <v>0</v>
      </c>
      <c r="D23" s="256">
        <v>0</v>
      </c>
      <c r="E23" s="256">
        <f t="shared" si="6"/>
        <v>0</v>
      </c>
      <c r="F23" s="257">
        <v>0</v>
      </c>
      <c r="G23" s="258" t="s">
        <v>2635</v>
      </c>
      <c r="H23" s="256">
        <f>SUM(H24:H27)</f>
        <v>0</v>
      </c>
      <c r="I23" s="256">
        <f>SUM(I24:I27)</f>
        <v>0</v>
      </c>
      <c r="J23" s="256">
        <f>SUM(J24:J27)</f>
        <v>0</v>
      </c>
      <c r="K23" s="256">
        <f t="shared" si="5"/>
        <v>0</v>
      </c>
      <c r="L23" s="257">
        <v>0</v>
      </c>
    </row>
    <row r="24" ht="18" customHeight="1" spans="1:12">
      <c r="A24" s="255" t="s">
        <v>2636</v>
      </c>
      <c r="B24" s="256">
        <v>0</v>
      </c>
      <c r="C24" s="256">
        <v>0</v>
      </c>
      <c r="D24" s="256">
        <v>0</v>
      </c>
      <c r="E24" s="256">
        <f t="shared" si="6"/>
        <v>0</v>
      </c>
      <c r="F24" s="257">
        <v>0</v>
      </c>
      <c r="G24" s="259" t="s">
        <v>2637</v>
      </c>
      <c r="H24" s="260">
        <v>0</v>
      </c>
      <c r="I24" s="260">
        <v>0</v>
      </c>
      <c r="J24" s="260">
        <v>0</v>
      </c>
      <c r="K24" s="260">
        <f t="shared" si="5"/>
        <v>0</v>
      </c>
      <c r="L24" s="263">
        <v>0</v>
      </c>
    </row>
    <row r="25" ht="18" customHeight="1" spans="1:12">
      <c r="A25" s="255" t="s">
        <v>2638</v>
      </c>
      <c r="B25" s="256">
        <v>0</v>
      </c>
      <c r="C25" s="256">
        <v>0</v>
      </c>
      <c r="D25" s="256">
        <v>0</v>
      </c>
      <c r="E25" s="256">
        <f t="shared" si="6"/>
        <v>0</v>
      </c>
      <c r="F25" s="257">
        <v>0</v>
      </c>
      <c r="G25" s="259" t="s">
        <v>2639</v>
      </c>
      <c r="H25" s="260">
        <v>0</v>
      </c>
      <c r="I25" s="260">
        <v>0</v>
      </c>
      <c r="J25" s="260">
        <v>0</v>
      </c>
      <c r="K25" s="260">
        <f t="shared" si="5"/>
        <v>0</v>
      </c>
      <c r="L25" s="263">
        <v>0</v>
      </c>
    </row>
    <row r="26" ht="18" customHeight="1" spans="1:12">
      <c r="A26" s="255" t="s">
        <v>2640</v>
      </c>
      <c r="B26" s="256">
        <f>SUM(B27:B31)</f>
        <v>0</v>
      </c>
      <c r="C26" s="256">
        <f>SUM(C27:C31)</f>
        <v>0</v>
      </c>
      <c r="D26" s="256">
        <f>SUM(D27:D31)</f>
        <v>0</v>
      </c>
      <c r="E26" s="256">
        <f t="shared" si="6"/>
        <v>0</v>
      </c>
      <c r="F26" s="257">
        <v>0</v>
      </c>
      <c r="G26" s="259" t="s">
        <v>2641</v>
      </c>
      <c r="H26" s="260">
        <v>0</v>
      </c>
      <c r="I26" s="260">
        <v>0</v>
      </c>
      <c r="J26" s="260">
        <v>0</v>
      </c>
      <c r="K26" s="260">
        <f t="shared" si="5"/>
        <v>0</v>
      </c>
      <c r="L26" s="263">
        <v>0</v>
      </c>
    </row>
    <row r="27" ht="18" customHeight="1" spans="1:12">
      <c r="A27" s="261" t="s">
        <v>2642</v>
      </c>
      <c r="B27" s="260">
        <v>0</v>
      </c>
      <c r="C27" s="260">
        <v>0</v>
      </c>
      <c r="D27" s="260">
        <v>0</v>
      </c>
      <c r="E27" s="260">
        <f t="shared" si="6"/>
        <v>0</v>
      </c>
      <c r="F27" s="263">
        <v>0</v>
      </c>
      <c r="G27" s="259" t="s">
        <v>2643</v>
      </c>
      <c r="H27" s="260">
        <v>0</v>
      </c>
      <c r="I27" s="260">
        <v>0</v>
      </c>
      <c r="J27" s="260">
        <v>0</v>
      </c>
      <c r="K27" s="260">
        <f t="shared" si="5"/>
        <v>0</v>
      </c>
      <c r="L27" s="263">
        <v>0</v>
      </c>
    </row>
    <row r="28" ht="18" customHeight="1" spans="1:12">
      <c r="A28" s="261" t="s">
        <v>2644</v>
      </c>
      <c r="B28" s="260">
        <v>0</v>
      </c>
      <c r="C28" s="260">
        <v>0</v>
      </c>
      <c r="D28" s="260">
        <v>0</v>
      </c>
      <c r="E28" s="260">
        <f t="shared" si="6"/>
        <v>0</v>
      </c>
      <c r="F28" s="263">
        <v>0</v>
      </c>
      <c r="G28" s="258" t="s">
        <v>2645</v>
      </c>
      <c r="H28" s="256">
        <f>SUM(H29:H32)</f>
        <v>0</v>
      </c>
      <c r="I28" s="256">
        <f>SUM(I29:I32)</f>
        <v>0</v>
      </c>
      <c r="J28" s="256">
        <f>SUM(J29:J32)</f>
        <v>0</v>
      </c>
      <c r="K28" s="256">
        <f>SUM(H28+J28)</f>
        <v>0</v>
      </c>
      <c r="L28" s="257">
        <v>0</v>
      </c>
    </row>
    <row r="29" ht="18" customHeight="1" spans="1:12">
      <c r="A29" s="261" t="s">
        <v>2646</v>
      </c>
      <c r="B29" s="260">
        <v>0</v>
      </c>
      <c r="C29" s="260">
        <v>0</v>
      </c>
      <c r="D29" s="260">
        <v>0</v>
      </c>
      <c r="E29" s="260">
        <f t="shared" si="6"/>
        <v>0</v>
      </c>
      <c r="F29" s="263">
        <v>0</v>
      </c>
      <c r="G29" s="259" t="s">
        <v>2647</v>
      </c>
      <c r="H29" s="260">
        <v>0</v>
      </c>
      <c r="I29" s="260">
        <v>0</v>
      </c>
      <c r="J29" s="260">
        <v>0</v>
      </c>
      <c r="K29" s="260">
        <f t="shared" ref="K29:K32" si="7">SUM(H29+I29+J29)</f>
        <v>0</v>
      </c>
      <c r="L29" s="263">
        <v>0</v>
      </c>
    </row>
    <row r="30" ht="18" customHeight="1" spans="1:12">
      <c r="A30" s="261" t="s">
        <v>2648</v>
      </c>
      <c r="B30" s="260">
        <v>0</v>
      </c>
      <c r="C30" s="260">
        <v>0</v>
      </c>
      <c r="D30" s="260">
        <v>0</v>
      </c>
      <c r="E30" s="260">
        <f t="shared" si="6"/>
        <v>0</v>
      </c>
      <c r="F30" s="263">
        <v>0</v>
      </c>
      <c r="G30" s="259" t="s">
        <v>2649</v>
      </c>
      <c r="H30" s="260">
        <v>0</v>
      </c>
      <c r="I30" s="260">
        <v>0</v>
      </c>
      <c r="J30" s="260">
        <v>0</v>
      </c>
      <c r="K30" s="260">
        <f t="shared" si="7"/>
        <v>0</v>
      </c>
      <c r="L30" s="263">
        <v>0</v>
      </c>
    </row>
    <row r="31" ht="18" customHeight="1" spans="1:12">
      <c r="A31" s="261" t="s">
        <v>2650</v>
      </c>
      <c r="B31" s="260">
        <v>0</v>
      </c>
      <c r="C31" s="260">
        <v>0</v>
      </c>
      <c r="D31" s="260">
        <v>0</v>
      </c>
      <c r="E31" s="260">
        <f t="shared" si="6"/>
        <v>0</v>
      </c>
      <c r="F31" s="263">
        <v>0</v>
      </c>
      <c r="G31" s="259" t="s">
        <v>2651</v>
      </c>
      <c r="H31" s="260">
        <v>0</v>
      </c>
      <c r="I31" s="260">
        <v>0</v>
      </c>
      <c r="J31" s="260">
        <v>0</v>
      </c>
      <c r="K31" s="260">
        <f t="shared" si="7"/>
        <v>0</v>
      </c>
      <c r="L31" s="263">
        <v>0</v>
      </c>
    </row>
    <row r="32" ht="18" customHeight="1" spans="1:12">
      <c r="A32" s="255" t="s">
        <v>2652</v>
      </c>
      <c r="B32" s="256">
        <v>0</v>
      </c>
      <c r="C32" s="256">
        <v>0</v>
      </c>
      <c r="D32" s="256">
        <v>0</v>
      </c>
      <c r="E32" s="256">
        <f t="shared" ref="E32:E44" si="8">SUM(B32+C32+D32)</f>
        <v>0</v>
      </c>
      <c r="F32" s="257">
        <v>0</v>
      </c>
      <c r="G32" s="259" t="s">
        <v>2653</v>
      </c>
      <c r="H32" s="260">
        <v>0</v>
      </c>
      <c r="I32" s="260">
        <v>0</v>
      </c>
      <c r="J32" s="260">
        <v>0</v>
      </c>
      <c r="K32" s="260">
        <f t="shared" si="7"/>
        <v>0</v>
      </c>
      <c r="L32" s="263">
        <v>0</v>
      </c>
    </row>
    <row r="33" ht="18" customHeight="1" spans="1:12">
      <c r="A33" s="255" t="s">
        <v>2654</v>
      </c>
      <c r="B33" s="256">
        <f>SUM(B34:B36,B40:B45,B48:B49)</f>
        <v>0</v>
      </c>
      <c r="C33" s="256">
        <f>SUM(C34:C36,C40:C45,C48:C49)</f>
        <v>0</v>
      </c>
      <c r="D33" s="256">
        <f>SUM(D34:D36,D40:D45,D48:D49)</f>
        <v>0</v>
      </c>
      <c r="E33" s="256">
        <f t="shared" si="8"/>
        <v>0</v>
      </c>
      <c r="F33" s="257">
        <v>0</v>
      </c>
      <c r="G33" s="258" t="s">
        <v>2655</v>
      </c>
      <c r="H33" s="256">
        <f>SUM(H34,H50,H54,H55,H61,H65,H69,H73,H79,H82)</f>
        <v>24434</v>
      </c>
      <c r="I33" s="256">
        <f>SUM(I34,I50,I54,I55,I61,I65,I69,I73,I79,I82)</f>
        <v>33184</v>
      </c>
      <c r="J33" s="256">
        <f>SUM(J34,J50,J54,J55,J61,J65,J69,J73,J79,J82)</f>
        <v>-1696</v>
      </c>
      <c r="K33" s="256">
        <f t="shared" ref="K33:K49" si="9">SUM(H33+I33+J33)</f>
        <v>55922</v>
      </c>
      <c r="L33" s="257">
        <f t="shared" ref="L33:L38" si="10">K33/H33*100-100</f>
        <v>128.869607923385</v>
      </c>
    </row>
    <row r="34" ht="18" customHeight="1" spans="1:12">
      <c r="A34" s="261" t="s">
        <v>2656</v>
      </c>
      <c r="B34" s="260">
        <v>0</v>
      </c>
      <c r="C34" s="260">
        <v>0</v>
      </c>
      <c r="D34" s="260">
        <v>0</v>
      </c>
      <c r="E34" s="260">
        <f t="shared" si="8"/>
        <v>0</v>
      </c>
      <c r="F34" s="263">
        <v>0</v>
      </c>
      <c r="G34" s="258" t="s">
        <v>2657</v>
      </c>
      <c r="H34" s="256">
        <f>SUM(H35:H49)</f>
        <v>23631</v>
      </c>
      <c r="I34" s="256">
        <f>SUM(I35:I49)</f>
        <v>33080</v>
      </c>
      <c r="J34" s="256">
        <f>SUM(J35:J49)</f>
        <v>-960</v>
      </c>
      <c r="K34" s="256">
        <f t="shared" si="9"/>
        <v>55751</v>
      </c>
      <c r="L34" s="257">
        <f t="shared" si="10"/>
        <v>135.923151792137</v>
      </c>
    </row>
    <row r="35" ht="18" customHeight="1" spans="1:12">
      <c r="A35" s="261" t="s">
        <v>2658</v>
      </c>
      <c r="B35" s="260">
        <v>0</v>
      </c>
      <c r="C35" s="260">
        <v>0</v>
      </c>
      <c r="D35" s="260">
        <v>0</v>
      </c>
      <c r="E35" s="260">
        <f t="shared" si="8"/>
        <v>0</v>
      </c>
      <c r="F35" s="263">
        <v>0</v>
      </c>
      <c r="G35" s="259" t="s">
        <v>2659</v>
      </c>
      <c r="H35" s="260">
        <v>540</v>
      </c>
      <c r="I35" s="260">
        <v>0</v>
      </c>
      <c r="J35" s="260">
        <v>-540</v>
      </c>
      <c r="K35" s="260">
        <f t="shared" si="9"/>
        <v>0</v>
      </c>
      <c r="L35" s="263">
        <f t="shared" si="10"/>
        <v>-100</v>
      </c>
    </row>
    <row r="36" ht="18" customHeight="1" spans="1:12">
      <c r="A36" s="261" t="s">
        <v>2660</v>
      </c>
      <c r="B36" s="264">
        <f>SUM(B37:B39)</f>
        <v>0</v>
      </c>
      <c r="C36" s="264">
        <f>SUM(C37:C39)</f>
        <v>0</v>
      </c>
      <c r="D36" s="264">
        <f>SUM(D37:D39)</f>
        <v>0</v>
      </c>
      <c r="E36" s="256">
        <f t="shared" si="8"/>
        <v>0</v>
      </c>
      <c r="F36" s="257">
        <v>0</v>
      </c>
      <c r="G36" s="259" t="s">
        <v>2661</v>
      </c>
      <c r="H36" s="260">
        <v>19653</v>
      </c>
      <c r="I36" s="260">
        <v>32721</v>
      </c>
      <c r="J36" s="260">
        <v>0</v>
      </c>
      <c r="K36" s="260">
        <f t="shared" si="9"/>
        <v>52374</v>
      </c>
      <c r="L36" s="263">
        <f t="shared" si="10"/>
        <v>166.493665089299</v>
      </c>
    </row>
    <row r="37" ht="18" customHeight="1" spans="1:12">
      <c r="A37" s="261" t="s">
        <v>2662</v>
      </c>
      <c r="B37" s="260">
        <v>0</v>
      </c>
      <c r="C37" s="260">
        <v>0</v>
      </c>
      <c r="D37" s="260">
        <v>0</v>
      </c>
      <c r="E37" s="260">
        <f t="shared" si="8"/>
        <v>0</v>
      </c>
      <c r="F37" s="263">
        <v>0</v>
      </c>
      <c r="G37" s="259" t="s">
        <v>2663</v>
      </c>
      <c r="H37" s="260">
        <v>754</v>
      </c>
      <c r="I37" s="260">
        <v>283</v>
      </c>
      <c r="J37" s="260">
        <v>0</v>
      </c>
      <c r="K37" s="260">
        <f t="shared" si="9"/>
        <v>1037</v>
      </c>
      <c r="L37" s="263">
        <f t="shared" si="10"/>
        <v>37.5331564986737</v>
      </c>
    </row>
    <row r="38" ht="18" customHeight="1" spans="1:12">
      <c r="A38" s="261" t="s">
        <v>2664</v>
      </c>
      <c r="B38" s="260">
        <v>0</v>
      </c>
      <c r="C38" s="260">
        <v>0</v>
      </c>
      <c r="D38" s="260">
        <v>0</v>
      </c>
      <c r="E38" s="260">
        <f t="shared" si="8"/>
        <v>0</v>
      </c>
      <c r="F38" s="263">
        <v>0</v>
      </c>
      <c r="G38" s="259" t="s">
        <v>2665</v>
      </c>
      <c r="H38" s="260">
        <v>198</v>
      </c>
      <c r="I38" s="260">
        <v>36</v>
      </c>
      <c r="J38" s="260">
        <v>0</v>
      </c>
      <c r="K38" s="260">
        <f t="shared" si="9"/>
        <v>234</v>
      </c>
      <c r="L38" s="263">
        <f t="shared" si="10"/>
        <v>18.1818181818182</v>
      </c>
    </row>
    <row r="39" ht="18" customHeight="1" spans="1:12">
      <c r="A39" s="261" t="s">
        <v>2666</v>
      </c>
      <c r="B39" s="260">
        <v>0</v>
      </c>
      <c r="C39" s="260">
        <v>0</v>
      </c>
      <c r="D39" s="260">
        <v>0</v>
      </c>
      <c r="E39" s="260">
        <f t="shared" si="8"/>
        <v>0</v>
      </c>
      <c r="F39" s="263">
        <v>0</v>
      </c>
      <c r="G39" s="259" t="s">
        <v>2667</v>
      </c>
      <c r="H39" s="260">
        <v>0</v>
      </c>
      <c r="I39" s="260">
        <v>0</v>
      </c>
      <c r="J39" s="260">
        <v>0</v>
      </c>
      <c r="K39" s="260">
        <f t="shared" si="9"/>
        <v>0</v>
      </c>
      <c r="L39" s="263">
        <v>0</v>
      </c>
    </row>
    <row r="40" ht="18" customHeight="1" spans="1:12">
      <c r="A40" s="261" t="s">
        <v>2668</v>
      </c>
      <c r="B40" s="260">
        <v>0</v>
      </c>
      <c r="C40" s="260">
        <v>0</v>
      </c>
      <c r="D40" s="260">
        <v>0</v>
      </c>
      <c r="E40" s="260">
        <f t="shared" si="8"/>
        <v>0</v>
      </c>
      <c r="F40" s="263">
        <v>0</v>
      </c>
      <c r="G40" s="259" t="s">
        <v>2669</v>
      </c>
      <c r="H40" s="260">
        <v>420</v>
      </c>
      <c r="I40" s="260">
        <v>0</v>
      </c>
      <c r="J40" s="260">
        <v>-420</v>
      </c>
      <c r="K40" s="260">
        <f t="shared" si="9"/>
        <v>0</v>
      </c>
      <c r="L40" s="263">
        <f>K40/H40*100-100</f>
        <v>-100</v>
      </c>
    </row>
    <row r="41" ht="18" customHeight="1" spans="1:12">
      <c r="A41" s="261" t="s">
        <v>2670</v>
      </c>
      <c r="B41" s="260">
        <v>0</v>
      </c>
      <c r="C41" s="260">
        <v>0</v>
      </c>
      <c r="D41" s="260">
        <v>0</v>
      </c>
      <c r="E41" s="260">
        <f t="shared" si="8"/>
        <v>0</v>
      </c>
      <c r="F41" s="263">
        <v>0</v>
      </c>
      <c r="G41" s="259" t="s">
        <v>2671</v>
      </c>
      <c r="H41" s="260">
        <v>0</v>
      </c>
      <c r="I41" s="260">
        <v>0</v>
      </c>
      <c r="J41" s="260">
        <v>0</v>
      </c>
      <c r="K41" s="260">
        <f t="shared" si="9"/>
        <v>0</v>
      </c>
      <c r="L41" s="263">
        <v>0</v>
      </c>
    </row>
    <row r="42" ht="18" customHeight="1" spans="1:12">
      <c r="A42" s="261" t="s">
        <v>2672</v>
      </c>
      <c r="B42" s="260">
        <v>0</v>
      </c>
      <c r="C42" s="260">
        <v>0</v>
      </c>
      <c r="D42" s="260">
        <v>0</v>
      </c>
      <c r="E42" s="260">
        <f t="shared" si="8"/>
        <v>0</v>
      </c>
      <c r="F42" s="263">
        <v>0</v>
      </c>
      <c r="G42" s="259" t="s">
        <v>2673</v>
      </c>
      <c r="H42" s="260">
        <v>0</v>
      </c>
      <c r="I42" s="260">
        <v>0</v>
      </c>
      <c r="J42" s="260">
        <v>0</v>
      </c>
      <c r="K42" s="260">
        <f t="shared" si="9"/>
        <v>0</v>
      </c>
      <c r="L42" s="263">
        <v>0</v>
      </c>
    </row>
    <row r="43" ht="18" customHeight="1" spans="1:12">
      <c r="A43" s="261" t="s">
        <v>2674</v>
      </c>
      <c r="B43" s="260">
        <v>0</v>
      </c>
      <c r="C43" s="260">
        <v>0</v>
      </c>
      <c r="D43" s="260">
        <v>0</v>
      </c>
      <c r="E43" s="260">
        <f t="shared" si="8"/>
        <v>0</v>
      </c>
      <c r="F43" s="263">
        <v>0</v>
      </c>
      <c r="G43" s="259" t="s">
        <v>2675</v>
      </c>
      <c r="H43" s="260">
        <v>0</v>
      </c>
      <c r="I43" s="260">
        <v>0</v>
      </c>
      <c r="J43" s="260">
        <v>0</v>
      </c>
      <c r="K43" s="260">
        <f t="shared" si="9"/>
        <v>0</v>
      </c>
      <c r="L43" s="263">
        <v>0</v>
      </c>
    </row>
    <row r="44" ht="18" customHeight="1" spans="1:12">
      <c r="A44" s="261" t="s">
        <v>2676</v>
      </c>
      <c r="B44" s="260">
        <v>0</v>
      </c>
      <c r="C44" s="260">
        <v>0</v>
      </c>
      <c r="D44" s="260">
        <v>0</v>
      </c>
      <c r="E44" s="260">
        <f t="shared" si="8"/>
        <v>0</v>
      </c>
      <c r="F44" s="263">
        <v>0</v>
      </c>
      <c r="G44" s="259" t="s">
        <v>2677</v>
      </c>
      <c r="H44" s="260">
        <v>0</v>
      </c>
      <c r="I44" s="260">
        <v>0</v>
      </c>
      <c r="J44" s="260">
        <v>0</v>
      </c>
      <c r="K44" s="260">
        <f t="shared" si="9"/>
        <v>0</v>
      </c>
      <c r="L44" s="263">
        <v>0</v>
      </c>
    </row>
    <row r="45" ht="18" customHeight="1" spans="1:12">
      <c r="A45" s="261" t="s">
        <v>2678</v>
      </c>
      <c r="B45" s="264">
        <f>SUM(B46:B47)</f>
        <v>0</v>
      </c>
      <c r="C45" s="264">
        <f>SUM(C46:C47)</f>
        <v>0</v>
      </c>
      <c r="D45" s="264">
        <f>SUM(D46:D47)</f>
        <v>0</v>
      </c>
      <c r="E45" s="256">
        <f t="shared" ref="E45:E48" si="11">SUM(B45+C45+D45)</f>
        <v>0</v>
      </c>
      <c r="F45" s="257">
        <v>0</v>
      </c>
      <c r="G45" s="259" t="s">
        <v>2303</v>
      </c>
      <c r="H45" s="260">
        <v>0</v>
      </c>
      <c r="I45" s="260">
        <v>0</v>
      </c>
      <c r="J45" s="260">
        <v>0</v>
      </c>
      <c r="K45" s="260">
        <f t="shared" si="9"/>
        <v>0</v>
      </c>
      <c r="L45" s="263">
        <v>0</v>
      </c>
    </row>
    <row r="46" ht="18" customHeight="1" spans="1:12">
      <c r="A46" s="261" t="s">
        <v>2679</v>
      </c>
      <c r="B46" s="260">
        <v>0</v>
      </c>
      <c r="C46" s="260">
        <v>0</v>
      </c>
      <c r="D46" s="260">
        <v>0</v>
      </c>
      <c r="E46" s="260">
        <f t="shared" si="11"/>
        <v>0</v>
      </c>
      <c r="F46" s="263">
        <v>0</v>
      </c>
      <c r="G46" s="259" t="s">
        <v>2680</v>
      </c>
      <c r="H46" s="260">
        <v>2066</v>
      </c>
      <c r="I46" s="260">
        <v>25</v>
      </c>
      <c r="J46" s="260">
        <v>0</v>
      </c>
      <c r="K46" s="260">
        <f t="shared" si="9"/>
        <v>2091</v>
      </c>
      <c r="L46" s="263">
        <f>K46/H46*100-100</f>
        <v>1.21006776379477</v>
      </c>
    </row>
    <row r="47" ht="18" customHeight="1" spans="1:12">
      <c r="A47" s="261" t="s">
        <v>2681</v>
      </c>
      <c r="B47" s="260">
        <v>0</v>
      </c>
      <c r="C47" s="260">
        <v>0</v>
      </c>
      <c r="D47" s="260">
        <v>0</v>
      </c>
      <c r="E47" s="260">
        <f t="shared" si="11"/>
        <v>0</v>
      </c>
      <c r="F47" s="263">
        <v>0</v>
      </c>
      <c r="G47" s="259" t="s">
        <v>2682</v>
      </c>
      <c r="H47" s="260">
        <v>0</v>
      </c>
      <c r="I47" s="260">
        <v>0</v>
      </c>
      <c r="J47" s="260">
        <v>0</v>
      </c>
      <c r="K47" s="260">
        <f t="shared" si="9"/>
        <v>0</v>
      </c>
      <c r="L47" s="263">
        <v>0</v>
      </c>
    </row>
    <row r="48" ht="18" customHeight="1" spans="1:12">
      <c r="A48" s="261" t="s">
        <v>2683</v>
      </c>
      <c r="B48" s="260">
        <v>0</v>
      </c>
      <c r="C48" s="260">
        <v>0</v>
      </c>
      <c r="D48" s="260">
        <v>0</v>
      </c>
      <c r="E48" s="260">
        <f t="shared" si="11"/>
        <v>0</v>
      </c>
      <c r="F48" s="263">
        <v>0</v>
      </c>
      <c r="G48" s="259" t="s">
        <v>2684</v>
      </c>
      <c r="H48" s="260">
        <v>0</v>
      </c>
      <c r="I48" s="260">
        <v>15</v>
      </c>
      <c r="J48" s="260">
        <v>0</v>
      </c>
      <c r="K48" s="260">
        <f t="shared" si="9"/>
        <v>15</v>
      </c>
      <c r="L48" s="263">
        <v>0</v>
      </c>
    </row>
    <row r="49" ht="18" customHeight="1" spans="1:12">
      <c r="A49" s="261" t="s">
        <v>2685</v>
      </c>
      <c r="B49" s="264">
        <f>SUM(B50:B51)</f>
        <v>0</v>
      </c>
      <c r="C49" s="264">
        <f>SUM(C50:C51)</f>
        <v>0</v>
      </c>
      <c r="D49" s="264">
        <f>SUM(D50:D51)</f>
        <v>0</v>
      </c>
      <c r="E49" s="256">
        <f t="shared" ref="E49:E51" si="12">SUM(B49+C49+D49)</f>
        <v>0</v>
      </c>
      <c r="F49" s="257">
        <v>0</v>
      </c>
      <c r="G49" s="259" t="s">
        <v>2686</v>
      </c>
      <c r="H49" s="260">
        <v>0</v>
      </c>
      <c r="I49" s="260">
        <v>0</v>
      </c>
      <c r="J49" s="260">
        <v>0</v>
      </c>
      <c r="K49" s="260">
        <f t="shared" si="9"/>
        <v>0</v>
      </c>
      <c r="L49" s="263">
        <v>0</v>
      </c>
    </row>
    <row r="50" ht="18" customHeight="1" spans="1:12">
      <c r="A50" s="261" t="s">
        <v>2687</v>
      </c>
      <c r="B50" s="260">
        <v>0</v>
      </c>
      <c r="C50" s="260">
        <v>0</v>
      </c>
      <c r="D50" s="260">
        <v>0</v>
      </c>
      <c r="E50" s="260">
        <f t="shared" si="12"/>
        <v>0</v>
      </c>
      <c r="F50" s="263">
        <v>0</v>
      </c>
      <c r="G50" s="258" t="s">
        <v>2688</v>
      </c>
      <c r="H50" s="256">
        <f>SUM(H51:H53)</f>
        <v>0</v>
      </c>
      <c r="I50" s="256">
        <f>SUM(I51:I53)</f>
        <v>0</v>
      </c>
      <c r="J50" s="256">
        <f>SUM(J51:J53)</f>
        <v>0</v>
      </c>
      <c r="K50" s="256">
        <f t="shared" ref="K50:K60" si="13">SUM(H50+I50+J50)</f>
        <v>0</v>
      </c>
      <c r="L50" s="257">
        <v>0</v>
      </c>
    </row>
    <row r="51" ht="18" customHeight="1" spans="1:12">
      <c r="A51" s="261" t="s">
        <v>2689</v>
      </c>
      <c r="B51" s="260">
        <v>0</v>
      </c>
      <c r="C51" s="260">
        <v>0</v>
      </c>
      <c r="D51" s="260">
        <v>0</v>
      </c>
      <c r="E51" s="260">
        <f t="shared" si="12"/>
        <v>0</v>
      </c>
      <c r="F51" s="263">
        <v>0</v>
      </c>
      <c r="G51" s="259" t="s">
        <v>2659</v>
      </c>
      <c r="H51" s="260">
        <v>0</v>
      </c>
      <c r="I51" s="260">
        <v>0</v>
      </c>
      <c r="J51" s="260">
        <v>0</v>
      </c>
      <c r="K51" s="260">
        <f t="shared" si="13"/>
        <v>0</v>
      </c>
      <c r="L51" s="263">
        <v>0</v>
      </c>
    </row>
    <row r="52" ht="18" customHeight="1" spans="1:12">
      <c r="A52" s="261"/>
      <c r="B52" s="265"/>
      <c r="C52" s="265"/>
      <c r="D52" s="265"/>
      <c r="E52" s="265"/>
      <c r="F52" s="266"/>
      <c r="G52" s="259" t="s">
        <v>2661</v>
      </c>
      <c r="H52" s="260">
        <v>0</v>
      </c>
      <c r="I52" s="260">
        <v>0</v>
      </c>
      <c r="J52" s="260">
        <v>0</v>
      </c>
      <c r="K52" s="260">
        <f t="shared" si="13"/>
        <v>0</v>
      </c>
      <c r="L52" s="263">
        <v>0</v>
      </c>
    </row>
    <row r="53" ht="18" customHeight="1" spans="1:12">
      <c r="A53" s="261"/>
      <c r="B53" s="265"/>
      <c r="C53" s="265"/>
      <c r="D53" s="265"/>
      <c r="E53" s="265"/>
      <c r="F53" s="266"/>
      <c r="G53" s="259" t="s">
        <v>2690</v>
      </c>
      <c r="H53" s="260">
        <v>0</v>
      </c>
      <c r="I53" s="260">
        <v>0</v>
      </c>
      <c r="J53" s="260">
        <v>0</v>
      </c>
      <c r="K53" s="260">
        <f t="shared" si="13"/>
        <v>0</v>
      </c>
      <c r="L53" s="263">
        <v>0</v>
      </c>
    </row>
    <row r="54" ht="18" customHeight="1" spans="1:12">
      <c r="A54" s="261"/>
      <c r="B54" s="265"/>
      <c r="C54" s="265"/>
      <c r="D54" s="265"/>
      <c r="E54" s="265"/>
      <c r="F54" s="266"/>
      <c r="G54" s="258" t="s">
        <v>2691</v>
      </c>
      <c r="H54" s="256">
        <v>803</v>
      </c>
      <c r="I54" s="256">
        <v>44</v>
      </c>
      <c r="J54" s="256">
        <v>-736</v>
      </c>
      <c r="K54" s="256">
        <f t="shared" si="13"/>
        <v>111</v>
      </c>
      <c r="L54" s="257">
        <f>K54/H54*100-100</f>
        <v>-86.1768368617684</v>
      </c>
    </row>
    <row r="55" ht="18" customHeight="1" spans="1:12">
      <c r="A55" s="261"/>
      <c r="B55" s="265"/>
      <c r="C55" s="265"/>
      <c r="D55" s="265"/>
      <c r="E55" s="265"/>
      <c r="F55" s="266"/>
      <c r="G55" s="258" t="s">
        <v>2692</v>
      </c>
      <c r="H55" s="256">
        <f>SUM(H56:H60)</f>
        <v>0</v>
      </c>
      <c r="I55" s="256">
        <f>SUM(I56:I60)</f>
        <v>60</v>
      </c>
      <c r="J55" s="256">
        <f>SUM(J56:J60)</f>
        <v>0</v>
      </c>
      <c r="K55" s="256">
        <f t="shared" si="13"/>
        <v>60</v>
      </c>
      <c r="L55" s="263">
        <v>0</v>
      </c>
    </row>
    <row r="56" ht="18" customHeight="1" spans="1:12">
      <c r="A56" s="261"/>
      <c r="B56" s="265"/>
      <c r="C56" s="265"/>
      <c r="D56" s="265"/>
      <c r="E56" s="265"/>
      <c r="F56" s="266"/>
      <c r="G56" s="259" t="s">
        <v>2693</v>
      </c>
      <c r="H56" s="260">
        <v>0</v>
      </c>
      <c r="I56" s="260">
        <v>0</v>
      </c>
      <c r="J56" s="260">
        <v>0</v>
      </c>
      <c r="K56" s="260">
        <f t="shared" si="13"/>
        <v>0</v>
      </c>
      <c r="L56" s="263">
        <v>0</v>
      </c>
    </row>
    <row r="57" ht="18" customHeight="1" spans="1:12">
      <c r="A57" s="261"/>
      <c r="B57" s="265"/>
      <c r="C57" s="265"/>
      <c r="D57" s="265"/>
      <c r="E57" s="265"/>
      <c r="F57" s="266"/>
      <c r="G57" s="259" t="s">
        <v>2694</v>
      </c>
      <c r="H57" s="260">
        <v>0</v>
      </c>
      <c r="I57" s="260">
        <v>0</v>
      </c>
      <c r="J57" s="260">
        <v>0</v>
      </c>
      <c r="K57" s="260">
        <f t="shared" si="13"/>
        <v>0</v>
      </c>
      <c r="L57" s="263">
        <v>0</v>
      </c>
    </row>
    <row r="58" ht="18" customHeight="1" spans="1:12">
      <c r="A58" s="261"/>
      <c r="B58" s="265"/>
      <c r="C58" s="265"/>
      <c r="D58" s="265"/>
      <c r="E58" s="265"/>
      <c r="F58" s="266"/>
      <c r="G58" s="259" t="s">
        <v>2695</v>
      </c>
      <c r="H58" s="260">
        <v>0</v>
      </c>
      <c r="I58" s="260">
        <v>0</v>
      </c>
      <c r="J58" s="260">
        <v>0</v>
      </c>
      <c r="K58" s="260">
        <f t="shared" si="13"/>
        <v>0</v>
      </c>
      <c r="L58" s="263">
        <v>0</v>
      </c>
    </row>
    <row r="59" ht="18" customHeight="1" spans="1:12">
      <c r="A59" s="261"/>
      <c r="B59" s="265"/>
      <c r="C59" s="265"/>
      <c r="D59" s="265"/>
      <c r="E59" s="265"/>
      <c r="F59" s="266"/>
      <c r="G59" s="259" t="s">
        <v>2696</v>
      </c>
      <c r="H59" s="260">
        <v>0</v>
      </c>
      <c r="I59" s="260">
        <v>0</v>
      </c>
      <c r="J59" s="260">
        <v>0</v>
      </c>
      <c r="K59" s="260">
        <f t="shared" si="13"/>
        <v>0</v>
      </c>
      <c r="L59" s="263">
        <v>0</v>
      </c>
    </row>
    <row r="60" ht="18" customHeight="1" spans="1:12">
      <c r="A60" s="261"/>
      <c r="B60" s="265"/>
      <c r="C60" s="265"/>
      <c r="D60" s="265"/>
      <c r="E60" s="265"/>
      <c r="F60" s="266"/>
      <c r="G60" s="259" t="s">
        <v>2697</v>
      </c>
      <c r="H60" s="260">
        <v>0</v>
      </c>
      <c r="I60" s="260">
        <v>60</v>
      </c>
      <c r="J60" s="260">
        <v>0</v>
      </c>
      <c r="K60" s="260">
        <f t="shared" si="13"/>
        <v>60</v>
      </c>
      <c r="L60" s="263">
        <v>0</v>
      </c>
    </row>
    <row r="61" ht="18" customHeight="1" spans="1:12">
      <c r="A61" s="261"/>
      <c r="B61" s="265"/>
      <c r="C61" s="265"/>
      <c r="D61" s="265"/>
      <c r="E61" s="265"/>
      <c r="F61" s="266"/>
      <c r="G61" s="258" t="s">
        <v>2698</v>
      </c>
      <c r="H61" s="256">
        <f>SUM(H62:H64)</f>
        <v>0</v>
      </c>
      <c r="I61" s="256">
        <f>SUM(I62:I64)</f>
        <v>0</v>
      </c>
      <c r="J61" s="256">
        <f>SUM(J62:J64)</f>
        <v>0</v>
      </c>
      <c r="K61" s="256">
        <f t="shared" ref="K61:K64" si="14">SUM(H61+I61+J61)</f>
        <v>0</v>
      </c>
      <c r="L61" s="257">
        <v>0</v>
      </c>
    </row>
    <row r="62" ht="18" customHeight="1" spans="1:12">
      <c r="A62" s="261"/>
      <c r="B62" s="265"/>
      <c r="C62" s="265"/>
      <c r="D62" s="265"/>
      <c r="E62" s="265"/>
      <c r="F62" s="266"/>
      <c r="G62" s="259" t="s">
        <v>2699</v>
      </c>
      <c r="H62" s="260">
        <v>0</v>
      </c>
      <c r="I62" s="260">
        <v>0</v>
      </c>
      <c r="J62" s="260">
        <v>0</v>
      </c>
      <c r="K62" s="260">
        <f t="shared" si="14"/>
        <v>0</v>
      </c>
      <c r="L62" s="263">
        <v>0</v>
      </c>
    </row>
    <row r="63" ht="18" customHeight="1" spans="1:12">
      <c r="A63" s="261"/>
      <c r="B63" s="265"/>
      <c r="C63" s="265"/>
      <c r="D63" s="265"/>
      <c r="E63" s="265"/>
      <c r="F63" s="266"/>
      <c r="G63" s="259" t="s">
        <v>2700</v>
      </c>
      <c r="H63" s="260">
        <v>0</v>
      </c>
      <c r="I63" s="260">
        <v>0</v>
      </c>
      <c r="J63" s="260">
        <v>0</v>
      </c>
      <c r="K63" s="260">
        <f t="shared" si="14"/>
        <v>0</v>
      </c>
      <c r="L63" s="263">
        <v>0</v>
      </c>
    </row>
    <row r="64" ht="18" customHeight="1" spans="1:12">
      <c r="A64" s="261"/>
      <c r="B64" s="265"/>
      <c r="C64" s="265"/>
      <c r="D64" s="265"/>
      <c r="E64" s="265"/>
      <c r="F64" s="266"/>
      <c r="G64" s="259" t="s">
        <v>2701</v>
      </c>
      <c r="H64" s="260">
        <v>0</v>
      </c>
      <c r="I64" s="260">
        <v>0</v>
      </c>
      <c r="J64" s="260">
        <v>0</v>
      </c>
      <c r="K64" s="260">
        <f t="shared" si="14"/>
        <v>0</v>
      </c>
      <c r="L64" s="263">
        <v>0</v>
      </c>
    </row>
    <row r="65" ht="18" customHeight="1" spans="1:12">
      <c r="A65" s="261"/>
      <c r="B65" s="265"/>
      <c r="C65" s="265"/>
      <c r="D65" s="265"/>
      <c r="E65" s="265"/>
      <c r="F65" s="266"/>
      <c r="G65" s="258" t="s">
        <v>2702</v>
      </c>
      <c r="H65" s="256">
        <f>SUM(H66:H68)</f>
        <v>0</v>
      </c>
      <c r="I65" s="256">
        <f>SUM(I66:I68)</f>
        <v>0</v>
      </c>
      <c r="J65" s="256">
        <f>SUM(J66:J68)</f>
        <v>0</v>
      </c>
      <c r="K65" s="256">
        <f t="shared" ref="K65:K68" si="15">SUM(H65+I65+J65)</f>
        <v>0</v>
      </c>
      <c r="L65" s="257">
        <v>0</v>
      </c>
    </row>
    <row r="66" ht="18" customHeight="1" spans="1:12">
      <c r="A66" s="261"/>
      <c r="B66" s="265"/>
      <c r="C66" s="265"/>
      <c r="D66" s="265"/>
      <c r="E66" s="265"/>
      <c r="F66" s="266"/>
      <c r="G66" s="259" t="s">
        <v>2659</v>
      </c>
      <c r="H66" s="260">
        <v>0</v>
      </c>
      <c r="I66" s="260">
        <v>0</v>
      </c>
      <c r="J66" s="260">
        <v>0</v>
      </c>
      <c r="K66" s="260">
        <f t="shared" si="15"/>
        <v>0</v>
      </c>
      <c r="L66" s="263">
        <v>0</v>
      </c>
    </row>
    <row r="67" ht="18" customHeight="1" spans="1:12">
      <c r="A67" s="261"/>
      <c r="B67" s="265"/>
      <c r="C67" s="265"/>
      <c r="D67" s="265"/>
      <c r="E67" s="265"/>
      <c r="F67" s="266"/>
      <c r="G67" s="259" t="s">
        <v>2661</v>
      </c>
      <c r="H67" s="260">
        <v>0</v>
      </c>
      <c r="I67" s="260">
        <v>0</v>
      </c>
      <c r="J67" s="260">
        <v>0</v>
      </c>
      <c r="K67" s="260">
        <f t="shared" si="15"/>
        <v>0</v>
      </c>
      <c r="L67" s="263">
        <v>0</v>
      </c>
    </row>
    <row r="68" ht="18" customHeight="1" spans="1:12">
      <c r="A68" s="261"/>
      <c r="B68" s="265"/>
      <c r="C68" s="265"/>
      <c r="D68" s="265"/>
      <c r="E68" s="265"/>
      <c r="F68" s="266"/>
      <c r="G68" s="259" t="s">
        <v>2703</v>
      </c>
      <c r="H68" s="260">
        <v>0</v>
      </c>
      <c r="I68" s="260">
        <v>0</v>
      </c>
      <c r="J68" s="260">
        <v>0</v>
      </c>
      <c r="K68" s="260">
        <f t="shared" si="15"/>
        <v>0</v>
      </c>
      <c r="L68" s="263">
        <v>0</v>
      </c>
    </row>
    <row r="69" ht="18" customHeight="1" spans="1:12">
      <c r="A69" s="261"/>
      <c r="B69" s="265"/>
      <c r="C69" s="265"/>
      <c r="D69" s="265"/>
      <c r="E69" s="265"/>
      <c r="F69" s="266"/>
      <c r="G69" s="258" t="s">
        <v>2704</v>
      </c>
      <c r="H69" s="256">
        <f>SUM(H70:H72)</f>
        <v>0</v>
      </c>
      <c r="I69" s="256">
        <f>SUM(I70:I72)</f>
        <v>0</v>
      </c>
      <c r="J69" s="256">
        <f>SUM(J70:J72)</f>
        <v>0</v>
      </c>
      <c r="K69" s="256">
        <f t="shared" ref="K69:K72" si="16">SUM(H69+I69+J69)</f>
        <v>0</v>
      </c>
      <c r="L69" s="257">
        <v>0</v>
      </c>
    </row>
    <row r="70" ht="18" customHeight="1" spans="1:12">
      <c r="A70" s="261"/>
      <c r="B70" s="265"/>
      <c r="C70" s="265"/>
      <c r="D70" s="265"/>
      <c r="E70" s="265"/>
      <c r="F70" s="266"/>
      <c r="G70" s="259" t="s">
        <v>2659</v>
      </c>
      <c r="H70" s="260">
        <v>0</v>
      </c>
      <c r="I70" s="260">
        <v>0</v>
      </c>
      <c r="J70" s="260">
        <v>0</v>
      </c>
      <c r="K70" s="260">
        <f t="shared" si="16"/>
        <v>0</v>
      </c>
      <c r="L70" s="263">
        <v>0</v>
      </c>
    </row>
    <row r="71" ht="18" customHeight="1" spans="1:12">
      <c r="A71" s="261"/>
      <c r="B71" s="265"/>
      <c r="C71" s="265"/>
      <c r="D71" s="265"/>
      <c r="E71" s="265"/>
      <c r="F71" s="266"/>
      <c r="G71" s="259" t="s">
        <v>2661</v>
      </c>
      <c r="H71" s="260">
        <v>0</v>
      </c>
      <c r="I71" s="260">
        <v>0</v>
      </c>
      <c r="J71" s="260">
        <v>0</v>
      </c>
      <c r="K71" s="260">
        <f t="shared" si="16"/>
        <v>0</v>
      </c>
      <c r="L71" s="263">
        <v>0</v>
      </c>
    </row>
    <row r="72" ht="18" customHeight="1" spans="1:12">
      <c r="A72" s="261"/>
      <c r="B72" s="265"/>
      <c r="C72" s="265"/>
      <c r="D72" s="265"/>
      <c r="E72" s="265"/>
      <c r="F72" s="266"/>
      <c r="G72" s="259" t="s">
        <v>2705</v>
      </c>
      <c r="H72" s="260">
        <v>0</v>
      </c>
      <c r="I72" s="260">
        <v>0</v>
      </c>
      <c r="J72" s="260">
        <v>0</v>
      </c>
      <c r="K72" s="260">
        <f t="shared" si="16"/>
        <v>0</v>
      </c>
      <c r="L72" s="263">
        <v>0</v>
      </c>
    </row>
    <row r="73" ht="18" customHeight="1" spans="1:12">
      <c r="A73" s="261"/>
      <c r="B73" s="265"/>
      <c r="C73" s="265"/>
      <c r="D73" s="265"/>
      <c r="E73" s="265"/>
      <c r="F73" s="266"/>
      <c r="G73" s="258" t="s">
        <v>2706</v>
      </c>
      <c r="H73" s="256">
        <f>SUM(H74:H78)</f>
        <v>0</v>
      </c>
      <c r="I73" s="256">
        <f>SUM(I74:I78)</f>
        <v>0</v>
      </c>
      <c r="J73" s="256">
        <f>SUM(J74:J78)</f>
        <v>0</v>
      </c>
      <c r="K73" s="256">
        <f t="shared" ref="K73:K78" si="17">SUM(H73+I73+J73)</f>
        <v>0</v>
      </c>
      <c r="L73" s="257">
        <v>0</v>
      </c>
    </row>
    <row r="74" ht="18" customHeight="1" spans="1:12">
      <c r="A74" s="261"/>
      <c r="B74" s="265"/>
      <c r="C74" s="265"/>
      <c r="D74" s="265"/>
      <c r="E74" s="265"/>
      <c r="F74" s="266"/>
      <c r="G74" s="259" t="s">
        <v>2693</v>
      </c>
      <c r="H74" s="260">
        <v>0</v>
      </c>
      <c r="I74" s="260">
        <v>0</v>
      </c>
      <c r="J74" s="260">
        <v>0</v>
      </c>
      <c r="K74" s="260">
        <f t="shared" si="17"/>
        <v>0</v>
      </c>
      <c r="L74" s="263">
        <v>0</v>
      </c>
    </row>
    <row r="75" ht="18" customHeight="1" spans="1:12">
      <c r="A75" s="261"/>
      <c r="B75" s="265"/>
      <c r="C75" s="265"/>
      <c r="D75" s="265"/>
      <c r="E75" s="265"/>
      <c r="F75" s="266"/>
      <c r="G75" s="259" t="s">
        <v>2694</v>
      </c>
      <c r="H75" s="260">
        <v>0</v>
      </c>
      <c r="I75" s="260">
        <v>0</v>
      </c>
      <c r="J75" s="260">
        <v>0</v>
      </c>
      <c r="K75" s="260">
        <f t="shared" si="17"/>
        <v>0</v>
      </c>
      <c r="L75" s="263">
        <v>0</v>
      </c>
    </row>
    <row r="76" ht="18" customHeight="1" spans="1:12">
      <c r="A76" s="261"/>
      <c r="B76" s="265"/>
      <c r="C76" s="265"/>
      <c r="D76" s="265"/>
      <c r="E76" s="265"/>
      <c r="F76" s="266"/>
      <c r="G76" s="259" t="s">
        <v>2695</v>
      </c>
      <c r="H76" s="260">
        <v>0</v>
      </c>
      <c r="I76" s="260">
        <v>0</v>
      </c>
      <c r="J76" s="260">
        <v>0</v>
      </c>
      <c r="K76" s="260">
        <f t="shared" si="17"/>
        <v>0</v>
      </c>
      <c r="L76" s="263">
        <v>0</v>
      </c>
    </row>
    <row r="77" ht="18" customHeight="1" spans="1:12">
      <c r="A77" s="261"/>
      <c r="B77" s="265"/>
      <c r="C77" s="265"/>
      <c r="D77" s="265"/>
      <c r="E77" s="265"/>
      <c r="F77" s="266"/>
      <c r="G77" s="259" t="s">
        <v>2696</v>
      </c>
      <c r="H77" s="260">
        <v>0</v>
      </c>
      <c r="I77" s="260">
        <v>0</v>
      </c>
      <c r="J77" s="260">
        <v>0</v>
      </c>
      <c r="K77" s="260">
        <f t="shared" si="17"/>
        <v>0</v>
      </c>
      <c r="L77" s="263">
        <v>0</v>
      </c>
    </row>
    <row r="78" ht="18" customHeight="1" spans="1:12">
      <c r="A78" s="261"/>
      <c r="B78" s="265"/>
      <c r="C78" s="265"/>
      <c r="D78" s="265"/>
      <c r="E78" s="265"/>
      <c r="F78" s="266"/>
      <c r="G78" s="259" t="s">
        <v>2707</v>
      </c>
      <c r="H78" s="260">
        <v>0</v>
      </c>
      <c r="I78" s="260">
        <v>0</v>
      </c>
      <c r="J78" s="260">
        <v>0</v>
      </c>
      <c r="K78" s="260">
        <f t="shared" si="17"/>
        <v>0</v>
      </c>
      <c r="L78" s="263">
        <v>0</v>
      </c>
    </row>
    <row r="79" ht="18" customHeight="1" spans="1:12">
      <c r="A79" s="261"/>
      <c r="B79" s="265"/>
      <c r="C79" s="265"/>
      <c r="D79" s="265"/>
      <c r="E79" s="265"/>
      <c r="F79" s="266"/>
      <c r="G79" s="258" t="s">
        <v>2708</v>
      </c>
      <c r="H79" s="256">
        <f>SUM(H80:H81)</f>
        <v>0</v>
      </c>
      <c r="I79" s="256">
        <f>SUM(I80:I81)</f>
        <v>0</v>
      </c>
      <c r="J79" s="256">
        <f>SUM(J80:J81)</f>
        <v>0</v>
      </c>
      <c r="K79" s="256">
        <f t="shared" ref="K79:K81" si="18">SUM(H79+I79+J79)</f>
        <v>0</v>
      </c>
      <c r="L79" s="257">
        <v>0</v>
      </c>
    </row>
    <row r="80" ht="18" customHeight="1" spans="1:12">
      <c r="A80" s="261"/>
      <c r="B80" s="265"/>
      <c r="C80" s="265"/>
      <c r="D80" s="265"/>
      <c r="E80" s="265"/>
      <c r="F80" s="266"/>
      <c r="G80" s="259" t="s">
        <v>2699</v>
      </c>
      <c r="H80" s="260">
        <v>0</v>
      </c>
      <c r="I80" s="260">
        <v>0</v>
      </c>
      <c r="J80" s="260">
        <v>0</v>
      </c>
      <c r="K80" s="260">
        <f t="shared" si="18"/>
        <v>0</v>
      </c>
      <c r="L80" s="263">
        <v>0</v>
      </c>
    </row>
    <row r="81" ht="18" customHeight="1" spans="1:12">
      <c r="A81" s="261"/>
      <c r="B81" s="265"/>
      <c r="C81" s="265"/>
      <c r="D81" s="265"/>
      <c r="E81" s="265"/>
      <c r="F81" s="266"/>
      <c r="G81" s="259" t="s">
        <v>2709</v>
      </c>
      <c r="H81" s="260">
        <v>0</v>
      </c>
      <c r="I81" s="260">
        <v>0</v>
      </c>
      <c r="J81" s="260">
        <v>0</v>
      </c>
      <c r="K81" s="260">
        <f t="shared" si="18"/>
        <v>0</v>
      </c>
      <c r="L81" s="263">
        <v>0</v>
      </c>
    </row>
    <row r="82" ht="18" customHeight="1" spans="1:12">
      <c r="A82" s="261"/>
      <c r="B82" s="265"/>
      <c r="C82" s="265"/>
      <c r="D82" s="265"/>
      <c r="E82" s="265"/>
      <c r="F82" s="266"/>
      <c r="G82" s="258" t="s">
        <v>2710</v>
      </c>
      <c r="H82" s="256">
        <f>SUM(H83:H90)</f>
        <v>0</v>
      </c>
      <c r="I82" s="256">
        <f>SUM(I83:I90)</f>
        <v>0</v>
      </c>
      <c r="J82" s="256">
        <f>SUM(J83:J90)</f>
        <v>0</v>
      </c>
      <c r="K82" s="256">
        <f t="shared" ref="K82:K90" si="19">SUM(H82+I82+J82)</f>
        <v>0</v>
      </c>
      <c r="L82" s="257">
        <v>0</v>
      </c>
    </row>
    <row r="83" ht="18" customHeight="1" spans="1:12">
      <c r="A83" s="261"/>
      <c r="B83" s="265"/>
      <c r="C83" s="265"/>
      <c r="D83" s="265"/>
      <c r="E83" s="265"/>
      <c r="F83" s="266"/>
      <c r="G83" s="259" t="s">
        <v>2659</v>
      </c>
      <c r="H83" s="260">
        <v>0</v>
      </c>
      <c r="I83" s="260">
        <v>0</v>
      </c>
      <c r="J83" s="260">
        <v>0</v>
      </c>
      <c r="K83" s="260">
        <f t="shared" si="19"/>
        <v>0</v>
      </c>
      <c r="L83" s="263">
        <v>0</v>
      </c>
    </row>
    <row r="84" ht="18" customHeight="1" spans="1:12">
      <c r="A84" s="261"/>
      <c r="B84" s="265"/>
      <c r="C84" s="265"/>
      <c r="D84" s="265"/>
      <c r="E84" s="265"/>
      <c r="F84" s="266"/>
      <c r="G84" s="259" t="s">
        <v>2661</v>
      </c>
      <c r="H84" s="260">
        <v>0</v>
      </c>
      <c r="I84" s="260">
        <v>0</v>
      </c>
      <c r="J84" s="260">
        <v>0</v>
      </c>
      <c r="K84" s="260">
        <f t="shared" si="19"/>
        <v>0</v>
      </c>
      <c r="L84" s="263">
        <v>0</v>
      </c>
    </row>
    <row r="85" ht="18" customHeight="1" spans="1:12">
      <c r="A85" s="261"/>
      <c r="B85" s="265"/>
      <c r="C85" s="265"/>
      <c r="D85" s="265"/>
      <c r="E85" s="265"/>
      <c r="F85" s="266"/>
      <c r="G85" s="259" t="s">
        <v>2663</v>
      </c>
      <c r="H85" s="260">
        <v>0</v>
      </c>
      <c r="I85" s="260">
        <v>0</v>
      </c>
      <c r="J85" s="260">
        <v>0</v>
      </c>
      <c r="K85" s="260">
        <f t="shared" si="19"/>
        <v>0</v>
      </c>
      <c r="L85" s="263">
        <v>0</v>
      </c>
    </row>
    <row r="86" ht="18" customHeight="1" spans="1:12">
      <c r="A86" s="261"/>
      <c r="B86" s="265"/>
      <c r="C86" s="265"/>
      <c r="D86" s="265"/>
      <c r="E86" s="265"/>
      <c r="F86" s="266"/>
      <c r="G86" s="259" t="s">
        <v>2665</v>
      </c>
      <c r="H86" s="260">
        <v>0</v>
      </c>
      <c r="I86" s="260">
        <v>0</v>
      </c>
      <c r="J86" s="260">
        <v>0</v>
      </c>
      <c r="K86" s="260">
        <f t="shared" si="19"/>
        <v>0</v>
      </c>
      <c r="L86" s="263">
        <v>0</v>
      </c>
    </row>
    <row r="87" ht="18" customHeight="1" spans="1:12">
      <c r="A87" s="261"/>
      <c r="B87" s="265"/>
      <c r="C87" s="265"/>
      <c r="D87" s="265"/>
      <c r="E87" s="265"/>
      <c r="F87" s="266"/>
      <c r="G87" s="259" t="s">
        <v>2671</v>
      </c>
      <c r="H87" s="260">
        <v>0</v>
      </c>
      <c r="I87" s="260">
        <v>0</v>
      </c>
      <c r="J87" s="260">
        <v>0</v>
      </c>
      <c r="K87" s="260">
        <f t="shared" si="19"/>
        <v>0</v>
      </c>
      <c r="L87" s="263">
        <v>0</v>
      </c>
    </row>
    <row r="88" ht="18" customHeight="1" spans="1:12">
      <c r="A88" s="261"/>
      <c r="B88" s="265"/>
      <c r="C88" s="265"/>
      <c r="D88" s="265"/>
      <c r="E88" s="265"/>
      <c r="F88" s="266"/>
      <c r="G88" s="259" t="s">
        <v>2675</v>
      </c>
      <c r="H88" s="260">
        <v>0</v>
      </c>
      <c r="I88" s="260">
        <v>0</v>
      </c>
      <c r="J88" s="260">
        <v>0</v>
      </c>
      <c r="K88" s="260">
        <f t="shared" si="19"/>
        <v>0</v>
      </c>
      <c r="L88" s="263">
        <v>0</v>
      </c>
    </row>
    <row r="89" ht="18" customHeight="1" spans="1:12">
      <c r="A89" s="261"/>
      <c r="B89" s="265"/>
      <c r="C89" s="265"/>
      <c r="D89" s="265"/>
      <c r="E89" s="265"/>
      <c r="F89" s="266"/>
      <c r="G89" s="259" t="s">
        <v>2677</v>
      </c>
      <c r="H89" s="260">
        <v>0</v>
      </c>
      <c r="I89" s="260">
        <v>0</v>
      </c>
      <c r="J89" s="260">
        <v>0</v>
      </c>
      <c r="K89" s="260">
        <f t="shared" si="19"/>
        <v>0</v>
      </c>
      <c r="L89" s="263">
        <v>0</v>
      </c>
    </row>
    <row r="90" ht="18" customHeight="1" spans="1:12">
      <c r="A90" s="261"/>
      <c r="B90" s="265"/>
      <c r="C90" s="265"/>
      <c r="D90" s="265"/>
      <c r="E90" s="265"/>
      <c r="F90" s="266"/>
      <c r="G90" s="259" t="s">
        <v>2711</v>
      </c>
      <c r="H90" s="260">
        <v>0</v>
      </c>
      <c r="I90" s="260">
        <v>0</v>
      </c>
      <c r="J90" s="260">
        <v>0</v>
      </c>
      <c r="K90" s="260">
        <f t="shared" si="19"/>
        <v>0</v>
      </c>
      <c r="L90" s="263">
        <v>0</v>
      </c>
    </row>
    <row r="91" ht="18" customHeight="1" spans="1:12">
      <c r="A91" s="261"/>
      <c r="B91" s="265"/>
      <c r="C91" s="265"/>
      <c r="D91" s="265"/>
      <c r="E91" s="265"/>
      <c r="F91" s="266"/>
      <c r="G91" s="258" t="s">
        <v>2712</v>
      </c>
      <c r="H91" s="256">
        <f>SUM(H92,H97,H102,H107,H115,H119,H123)</f>
        <v>384</v>
      </c>
      <c r="I91" s="256">
        <f>SUM(I92,I97,I102,I107,I115,I119,I123)</f>
        <v>1254</v>
      </c>
      <c r="J91" s="256">
        <f>SUM(J92,J97,J102,J107,J115,J119,J123)</f>
        <v>0</v>
      </c>
      <c r="K91" s="256">
        <f t="shared" ref="K91:K96" si="20">SUM(H91+I91+J91)</f>
        <v>1638</v>
      </c>
      <c r="L91" s="257">
        <v>0</v>
      </c>
    </row>
    <row r="92" ht="18" customHeight="1" spans="1:12">
      <c r="A92" s="261"/>
      <c r="B92" s="265"/>
      <c r="C92" s="265"/>
      <c r="D92" s="265"/>
      <c r="E92" s="265"/>
      <c r="F92" s="266"/>
      <c r="G92" s="258" t="s">
        <v>2713</v>
      </c>
      <c r="H92" s="256">
        <f>SUM(H93:H96)</f>
        <v>0</v>
      </c>
      <c r="I92" s="256">
        <f>SUM(I93:I96)</f>
        <v>0</v>
      </c>
      <c r="J92" s="256">
        <f>SUM(J93:J96)</f>
        <v>0</v>
      </c>
      <c r="K92" s="256">
        <f t="shared" si="20"/>
        <v>0</v>
      </c>
      <c r="L92" s="257">
        <v>0</v>
      </c>
    </row>
    <row r="93" ht="18" customHeight="1" spans="1:12">
      <c r="A93" s="261"/>
      <c r="B93" s="265"/>
      <c r="C93" s="265"/>
      <c r="D93" s="265"/>
      <c r="E93" s="265"/>
      <c r="F93" s="266"/>
      <c r="G93" s="259" t="s">
        <v>2714</v>
      </c>
      <c r="H93" s="260">
        <v>0</v>
      </c>
      <c r="I93" s="260">
        <v>0</v>
      </c>
      <c r="J93" s="260">
        <v>0</v>
      </c>
      <c r="K93" s="260">
        <f t="shared" si="20"/>
        <v>0</v>
      </c>
      <c r="L93" s="263">
        <v>0</v>
      </c>
    </row>
    <row r="94" ht="18" customHeight="1" spans="1:12">
      <c r="A94" s="261"/>
      <c r="B94" s="265"/>
      <c r="C94" s="265"/>
      <c r="D94" s="265"/>
      <c r="E94" s="265"/>
      <c r="F94" s="266"/>
      <c r="G94" s="259" t="s">
        <v>2715</v>
      </c>
      <c r="H94" s="260">
        <v>0</v>
      </c>
      <c r="I94" s="260">
        <v>0</v>
      </c>
      <c r="J94" s="260">
        <v>0</v>
      </c>
      <c r="K94" s="260">
        <f t="shared" si="20"/>
        <v>0</v>
      </c>
      <c r="L94" s="263">
        <v>0</v>
      </c>
    </row>
    <row r="95" ht="18" customHeight="1" spans="1:12">
      <c r="A95" s="261"/>
      <c r="B95" s="265"/>
      <c r="C95" s="265"/>
      <c r="D95" s="265"/>
      <c r="E95" s="265"/>
      <c r="F95" s="266"/>
      <c r="G95" s="259" t="s">
        <v>2716</v>
      </c>
      <c r="H95" s="260">
        <v>0</v>
      </c>
      <c r="I95" s="260">
        <v>0</v>
      </c>
      <c r="J95" s="260">
        <v>0</v>
      </c>
      <c r="K95" s="260">
        <f t="shared" si="20"/>
        <v>0</v>
      </c>
      <c r="L95" s="263">
        <v>0</v>
      </c>
    </row>
    <row r="96" ht="18" customHeight="1" spans="1:12">
      <c r="A96" s="261"/>
      <c r="B96" s="265"/>
      <c r="C96" s="265"/>
      <c r="D96" s="265"/>
      <c r="E96" s="265"/>
      <c r="F96" s="266"/>
      <c r="G96" s="259" t="s">
        <v>2717</v>
      </c>
      <c r="H96" s="260">
        <v>0</v>
      </c>
      <c r="I96" s="260">
        <v>0</v>
      </c>
      <c r="J96" s="260">
        <v>0</v>
      </c>
      <c r="K96" s="260">
        <f t="shared" si="20"/>
        <v>0</v>
      </c>
      <c r="L96" s="263">
        <v>0</v>
      </c>
    </row>
    <row r="97" ht="18" customHeight="1" spans="1:12">
      <c r="A97" s="261"/>
      <c r="B97" s="265"/>
      <c r="C97" s="265"/>
      <c r="D97" s="265"/>
      <c r="E97" s="265"/>
      <c r="F97" s="266"/>
      <c r="G97" s="258" t="s">
        <v>2718</v>
      </c>
      <c r="H97" s="256">
        <f>SUM(H98:H101)</f>
        <v>0</v>
      </c>
      <c r="I97" s="256">
        <f>SUM(I98:I101)</f>
        <v>0</v>
      </c>
      <c r="J97" s="256">
        <f>SUM(J98:J101)</f>
        <v>0</v>
      </c>
      <c r="K97" s="256">
        <f t="shared" ref="K97:K101" si="21">SUM(H97+I97+J97)</f>
        <v>0</v>
      </c>
      <c r="L97" s="257">
        <v>0</v>
      </c>
    </row>
    <row r="98" ht="18" customHeight="1" spans="1:12">
      <c r="A98" s="261"/>
      <c r="B98" s="265"/>
      <c r="C98" s="265"/>
      <c r="D98" s="265"/>
      <c r="E98" s="265"/>
      <c r="F98" s="266"/>
      <c r="G98" s="259" t="s">
        <v>2714</v>
      </c>
      <c r="H98" s="260">
        <v>0</v>
      </c>
      <c r="I98" s="260">
        <v>0</v>
      </c>
      <c r="J98" s="260">
        <v>0</v>
      </c>
      <c r="K98" s="260">
        <f t="shared" si="21"/>
        <v>0</v>
      </c>
      <c r="L98" s="263">
        <v>0</v>
      </c>
    </row>
    <row r="99" ht="18" customHeight="1" spans="1:12">
      <c r="A99" s="261"/>
      <c r="B99" s="265"/>
      <c r="C99" s="265"/>
      <c r="D99" s="265"/>
      <c r="E99" s="265"/>
      <c r="F99" s="266"/>
      <c r="G99" s="259" t="s">
        <v>2715</v>
      </c>
      <c r="H99" s="260">
        <v>0</v>
      </c>
      <c r="I99" s="260">
        <v>0</v>
      </c>
      <c r="J99" s="260">
        <v>0</v>
      </c>
      <c r="K99" s="260">
        <f t="shared" si="21"/>
        <v>0</v>
      </c>
      <c r="L99" s="263">
        <v>0</v>
      </c>
    </row>
    <row r="100" ht="18" customHeight="1" spans="1:12">
      <c r="A100" s="261"/>
      <c r="B100" s="265"/>
      <c r="C100" s="265"/>
      <c r="D100" s="265"/>
      <c r="E100" s="265"/>
      <c r="F100" s="266"/>
      <c r="G100" s="259" t="s">
        <v>2719</v>
      </c>
      <c r="H100" s="260">
        <v>0</v>
      </c>
      <c r="I100" s="260">
        <v>0</v>
      </c>
      <c r="J100" s="260">
        <v>0</v>
      </c>
      <c r="K100" s="260">
        <f t="shared" si="21"/>
        <v>0</v>
      </c>
      <c r="L100" s="263">
        <v>0</v>
      </c>
    </row>
    <row r="101" ht="18" customHeight="1" spans="1:12">
      <c r="A101" s="261"/>
      <c r="B101" s="265"/>
      <c r="C101" s="265"/>
      <c r="D101" s="265"/>
      <c r="E101" s="265"/>
      <c r="F101" s="266"/>
      <c r="G101" s="259" t="s">
        <v>2720</v>
      </c>
      <c r="H101" s="260">
        <v>0</v>
      </c>
      <c r="I101" s="260">
        <v>0</v>
      </c>
      <c r="J101" s="260">
        <v>0</v>
      </c>
      <c r="K101" s="260">
        <f t="shared" si="21"/>
        <v>0</v>
      </c>
      <c r="L101" s="263">
        <v>0</v>
      </c>
    </row>
    <row r="102" ht="18" customHeight="1" spans="1:12">
      <c r="A102" s="261"/>
      <c r="B102" s="265"/>
      <c r="C102" s="265"/>
      <c r="D102" s="265"/>
      <c r="E102" s="265"/>
      <c r="F102" s="266"/>
      <c r="G102" s="258" t="s">
        <v>2721</v>
      </c>
      <c r="H102" s="256">
        <f>SUM(H103:H106)</f>
        <v>0</v>
      </c>
      <c r="I102" s="256">
        <f>SUM(I103:I106)</f>
        <v>0</v>
      </c>
      <c r="J102" s="256">
        <f>SUM(J103:J106)</f>
        <v>0</v>
      </c>
      <c r="K102" s="256">
        <f t="shared" ref="K102:K106" si="22">SUM(H102+I102+J102)</f>
        <v>0</v>
      </c>
      <c r="L102" s="257">
        <v>0</v>
      </c>
    </row>
    <row r="103" ht="18" customHeight="1" spans="1:12">
      <c r="A103" s="261"/>
      <c r="B103" s="265"/>
      <c r="C103" s="265"/>
      <c r="D103" s="265"/>
      <c r="E103" s="265"/>
      <c r="F103" s="266"/>
      <c r="G103" s="259" t="s">
        <v>1834</v>
      </c>
      <c r="H103" s="260">
        <v>0</v>
      </c>
      <c r="I103" s="260">
        <v>0</v>
      </c>
      <c r="J103" s="260">
        <v>0</v>
      </c>
      <c r="K103" s="260">
        <f t="shared" si="22"/>
        <v>0</v>
      </c>
      <c r="L103" s="263">
        <v>0</v>
      </c>
    </row>
    <row r="104" ht="18" customHeight="1" spans="1:12">
      <c r="A104" s="261"/>
      <c r="B104" s="265"/>
      <c r="C104" s="265"/>
      <c r="D104" s="265"/>
      <c r="E104" s="265"/>
      <c r="F104" s="266"/>
      <c r="G104" s="259" t="s">
        <v>2722</v>
      </c>
      <c r="H104" s="260">
        <v>0</v>
      </c>
      <c r="I104" s="260">
        <v>0</v>
      </c>
      <c r="J104" s="260">
        <v>0</v>
      </c>
      <c r="K104" s="260">
        <f t="shared" si="22"/>
        <v>0</v>
      </c>
      <c r="L104" s="263">
        <v>0</v>
      </c>
    </row>
    <row r="105" ht="18" customHeight="1" spans="1:12">
      <c r="A105" s="261"/>
      <c r="B105" s="265"/>
      <c r="C105" s="265"/>
      <c r="D105" s="265"/>
      <c r="E105" s="265"/>
      <c r="F105" s="266"/>
      <c r="G105" s="259" t="s">
        <v>2723</v>
      </c>
      <c r="H105" s="260">
        <v>0</v>
      </c>
      <c r="I105" s="260">
        <v>0</v>
      </c>
      <c r="J105" s="260">
        <v>0</v>
      </c>
      <c r="K105" s="260">
        <f t="shared" si="22"/>
        <v>0</v>
      </c>
      <c r="L105" s="263">
        <v>0</v>
      </c>
    </row>
    <row r="106" ht="18" customHeight="1" spans="1:12">
      <c r="A106" s="261"/>
      <c r="B106" s="265"/>
      <c r="C106" s="265"/>
      <c r="D106" s="265"/>
      <c r="E106" s="265"/>
      <c r="F106" s="266"/>
      <c r="G106" s="259" t="s">
        <v>2724</v>
      </c>
      <c r="H106" s="260">
        <v>0</v>
      </c>
      <c r="I106" s="260">
        <v>0</v>
      </c>
      <c r="J106" s="260">
        <v>0</v>
      </c>
      <c r="K106" s="260">
        <f t="shared" si="22"/>
        <v>0</v>
      </c>
      <c r="L106" s="263">
        <v>0</v>
      </c>
    </row>
    <row r="107" ht="18" customHeight="1" spans="1:12">
      <c r="A107" s="261"/>
      <c r="B107" s="265"/>
      <c r="C107" s="265"/>
      <c r="D107" s="265"/>
      <c r="E107" s="265"/>
      <c r="F107" s="266"/>
      <c r="G107" s="258" t="s">
        <v>2725</v>
      </c>
      <c r="H107" s="256">
        <f>SUM(H108:H114)</f>
        <v>0</v>
      </c>
      <c r="I107" s="256">
        <f>SUM(I108:I114)</f>
        <v>0</v>
      </c>
      <c r="J107" s="256">
        <f>SUM(J108:J114)</f>
        <v>0</v>
      </c>
      <c r="K107" s="256">
        <f t="shared" ref="K107:K114" si="23">SUM(H107+I107+J107)</f>
        <v>0</v>
      </c>
      <c r="L107" s="257">
        <v>0</v>
      </c>
    </row>
    <row r="108" ht="18" customHeight="1" spans="1:12">
      <c r="A108" s="261"/>
      <c r="B108" s="265"/>
      <c r="C108" s="265"/>
      <c r="D108" s="265"/>
      <c r="E108" s="265"/>
      <c r="F108" s="266"/>
      <c r="G108" s="259" t="s">
        <v>2714</v>
      </c>
      <c r="H108" s="260">
        <v>0</v>
      </c>
      <c r="I108" s="260">
        <v>0</v>
      </c>
      <c r="J108" s="260">
        <v>0</v>
      </c>
      <c r="K108" s="260">
        <f t="shared" si="23"/>
        <v>0</v>
      </c>
      <c r="L108" s="263">
        <v>0</v>
      </c>
    </row>
    <row r="109" ht="18" customHeight="1" spans="1:12">
      <c r="A109" s="261"/>
      <c r="B109" s="265"/>
      <c r="C109" s="265"/>
      <c r="D109" s="265"/>
      <c r="E109" s="265"/>
      <c r="F109" s="266"/>
      <c r="G109" s="259" t="s">
        <v>2726</v>
      </c>
      <c r="H109" s="260">
        <v>0</v>
      </c>
      <c r="I109" s="260">
        <v>0</v>
      </c>
      <c r="J109" s="260">
        <v>0</v>
      </c>
      <c r="K109" s="260">
        <f t="shared" si="23"/>
        <v>0</v>
      </c>
      <c r="L109" s="263">
        <v>0</v>
      </c>
    </row>
    <row r="110" ht="18" customHeight="1" spans="1:12">
      <c r="A110" s="261"/>
      <c r="B110" s="265"/>
      <c r="C110" s="265"/>
      <c r="D110" s="265"/>
      <c r="E110" s="265"/>
      <c r="F110" s="266"/>
      <c r="G110" s="259" t="s">
        <v>2727</v>
      </c>
      <c r="H110" s="260">
        <v>0</v>
      </c>
      <c r="I110" s="260">
        <v>0</v>
      </c>
      <c r="J110" s="260">
        <v>0</v>
      </c>
      <c r="K110" s="260">
        <f t="shared" si="23"/>
        <v>0</v>
      </c>
      <c r="L110" s="263">
        <v>0</v>
      </c>
    </row>
    <row r="111" ht="18" customHeight="1" spans="1:12">
      <c r="A111" s="261"/>
      <c r="B111" s="265"/>
      <c r="C111" s="265"/>
      <c r="D111" s="265"/>
      <c r="E111" s="265"/>
      <c r="F111" s="266"/>
      <c r="G111" s="259" t="s">
        <v>1834</v>
      </c>
      <c r="H111" s="260">
        <v>0</v>
      </c>
      <c r="I111" s="260">
        <v>0</v>
      </c>
      <c r="J111" s="260">
        <v>0</v>
      </c>
      <c r="K111" s="260">
        <f t="shared" si="23"/>
        <v>0</v>
      </c>
      <c r="L111" s="263">
        <v>0</v>
      </c>
    </row>
    <row r="112" ht="18" customHeight="1" spans="1:12">
      <c r="A112" s="261"/>
      <c r="B112" s="265"/>
      <c r="C112" s="265"/>
      <c r="D112" s="265"/>
      <c r="E112" s="265"/>
      <c r="F112" s="266"/>
      <c r="G112" s="259" t="s">
        <v>2728</v>
      </c>
      <c r="H112" s="260">
        <v>0</v>
      </c>
      <c r="I112" s="260">
        <v>0</v>
      </c>
      <c r="J112" s="260">
        <v>0</v>
      </c>
      <c r="K112" s="260">
        <f t="shared" si="23"/>
        <v>0</v>
      </c>
      <c r="L112" s="263">
        <v>0</v>
      </c>
    </row>
    <row r="113" ht="18" customHeight="1" spans="1:12">
      <c r="A113" s="261"/>
      <c r="B113" s="265"/>
      <c r="C113" s="265"/>
      <c r="D113" s="265"/>
      <c r="E113" s="265"/>
      <c r="F113" s="266"/>
      <c r="G113" s="259" t="s">
        <v>2723</v>
      </c>
      <c r="H113" s="260">
        <v>0</v>
      </c>
      <c r="I113" s="260">
        <v>0</v>
      </c>
      <c r="J113" s="260">
        <v>0</v>
      </c>
      <c r="K113" s="260">
        <f t="shared" si="23"/>
        <v>0</v>
      </c>
      <c r="L113" s="263">
        <v>0</v>
      </c>
    </row>
    <row r="114" ht="18" customHeight="1" spans="1:12">
      <c r="A114" s="261"/>
      <c r="B114" s="265"/>
      <c r="C114" s="265"/>
      <c r="D114" s="265"/>
      <c r="E114" s="265"/>
      <c r="F114" s="266"/>
      <c r="G114" s="259" t="s">
        <v>2729</v>
      </c>
      <c r="H114" s="260">
        <v>0</v>
      </c>
      <c r="I114" s="260">
        <v>0</v>
      </c>
      <c r="J114" s="260">
        <v>0</v>
      </c>
      <c r="K114" s="260">
        <f t="shared" si="23"/>
        <v>0</v>
      </c>
      <c r="L114" s="263">
        <v>0</v>
      </c>
    </row>
    <row r="115" ht="18" customHeight="1" spans="1:12">
      <c r="A115" s="261"/>
      <c r="B115" s="265"/>
      <c r="C115" s="265"/>
      <c r="D115" s="265"/>
      <c r="E115" s="265"/>
      <c r="F115" s="266"/>
      <c r="G115" s="258" t="s">
        <v>2730</v>
      </c>
      <c r="H115" s="256">
        <f>SUM(H116:H118)</f>
        <v>349</v>
      </c>
      <c r="I115" s="256">
        <f>SUM(I116:I118)</f>
        <v>1233</v>
      </c>
      <c r="J115" s="256">
        <f>SUM(J116:J118)</f>
        <v>0</v>
      </c>
      <c r="K115" s="256">
        <f t="shared" ref="K115:K118" si="24">SUM(H115+I115+J115)</f>
        <v>1582</v>
      </c>
      <c r="L115" s="257">
        <f t="shared" ref="L115:L117" si="25">K115/H115*100-100</f>
        <v>353.295128939828</v>
      </c>
    </row>
    <row r="116" ht="18" customHeight="1" spans="1:12">
      <c r="A116" s="261"/>
      <c r="B116" s="265"/>
      <c r="C116" s="265"/>
      <c r="D116" s="265"/>
      <c r="E116" s="265"/>
      <c r="F116" s="266"/>
      <c r="G116" s="259" t="s">
        <v>2731</v>
      </c>
      <c r="H116" s="260">
        <v>65</v>
      </c>
      <c r="I116" s="260">
        <v>0</v>
      </c>
      <c r="J116" s="260">
        <v>0</v>
      </c>
      <c r="K116" s="260">
        <f t="shared" si="24"/>
        <v>65</v>
      </c>
      <c r="L116" s="263">
        <f t="shared" si="25"/>
        <v>0</v>
      </c>
    </row>
    <row r="117" ht="18" customHeight="1" spans="1:12">
      <c r="A117" s="261"/>
      <c r="B117" s="265"/>
      <c r="C117" s="265"/>
      <c r="D117" s="265"/>
      <c r="E117" s="265"/>
      <c r="F117" s="266"/>
      <c r="G117" s="259" t="s">
        <v>2714</v>
      </c>
      <c r="H117" s="260">
        <v>284</v>
      </c>
      <c r="I117" s="260">
        <v>1233</v>
      </c>
      <c r="J117" s="260">
        <v>0</v>
      </c>
      <c r="K117" s="260">
        <f t="shared" si="24"/>
        <v>1517</v>
      </c>
      <c r="L117" s="263">
        <f t="shared" si="25"/>
        <v>434.154929577465</v>
      </c>
    </row>
    <row r="118" ht="18" customHeight="1" spans="1:12">
      <c r="A118" s="261"/>
      <c r="B118" s="265"/>
      <c r="C118" s="265"/>
      <c r="D118" s="265"/>
      <c r="E118" s="265"/>
      <c r="F118" s="266"/>
      <c r="G118" s="259" t="s">
        <v>2732</v>
      </c>
      <c r="H118" s="260">
        <v>0</v>
      </c>
      <c r="I118" s="260">
        <v>0</v>
      </c>
      <c r="J118" s="260">
        <v>0</v>
      </c>
      <c r="K118" s="260">
        <f t="shared" si="24"/>
        <v>0</v>
      </c>
      <c r="L118" s="263">
        <v>0</v>
      </c>
    </row>
    <row r="119" ht="18" customHeight="1" spans="1:12">
      <c r="A119" s="261"/>
      <c r="B119" s="265"/>
      <c r="C119" s="265"/>
      <c r="D119" s="265"/>
      <c r="E119" s="265"/>
      <c r="F119" s="266"/>
      <c r="G119" s="258" t="s">
        <v>2733</v>
      </c>
      <c r="H119" s="256">
        <f>SUM(H120:H122)</f>
        <v>35</v>
      </c>
      <c r="I119" s="256">
        <f>SUM(I120:I122)</f>
        <v>21</v>
      </c>
      <c r="J119" s="256">
        <f>SUM(J120:J122)</f>
        <v>0</v>
      </c>
      <c r="K119" s="256">
        <f t="shared" ref="K119:K122" si="26">SUM(H119+I119+J119)</f>
        <v>56</v>
      </c>
      <c r="L119" s="257">
        <f t="shared" ref="L119:L122" si="27">K119/H119*100-100</f>
        <v>60</v>
      </c>
    </row>
    <row r="120" ht="18" customHeight="1" spans="1:12">
      <c r="A120" s="261"/>
      <c r="B120" s="265"/>
      <c r="C120" s="265"/>
      <c r="D120" s="265"/>
      <c r="E120" s="265"/>
      <c r="F120" s="266"/>
      <c r="G120" s="259" t="s">
        <v>2731</v>
      </c>
      <c r="H120" s="260">
        <v>0</v>
      </c>
      <c r="I120" s="260">
        <v>0</v>
      </c>
      <c r="J120" s="260">
        <v>0</v>
      </c>
      <c r="K120" s="260">
        <f t="shared" si="26"/>
        <v>0</v>
      </c>
      <c r="L120" s="263">
        <v>0</v>
      </c>
    </row>
    <row r="121" ht="18" customHeight="1" spans="1:12">
      <c r="A121" s="261"/>
      <c r="B121" s="265"/>
      <c r="C121" s="265"/>
      <c r="D121" s="265"/>
      <c r="E121" s="265"/>
      <c r="F121" s="266"/>
      <c r="G121" s="259" t="s">
        <v>2714</v>
      </c>
      <c r="H121" s="260">
        <v>0</v>
      </c>
      <c r="I121" s="260">
        <v>21</v>
      </c>
      <c r="J121" s="260">
        <v>0</v>
      </c>
      <c r="K121" s="260">
        <f t="shared" si="26"/>
        <v>21</v>
      </c>
      <c r="L121" s="263">
        <v>0</v>
      </c>
    </row>
    <row r="122" ht="18" customHeight="1" spans="1:12">
      <c r="A122" s="261"/>
      <c r="B122" s="265"/>
      <c r="C122" s="265"/>
      <c r="D122" s="265"/>
      <c r="E122" s="265"/>
      <c r="F122" s="266"/>
      <c r="G122" s="259" t="s">
        <v>2734</v>
      </c>
      <c r="H122" s="260">
        <v>35</v>
      </c>
      <c r="I122" s="260">
        <v>0</v>
      </c>
      <c r="J122" s="260">
        <v>0</v>
      </c>
      <c r="K122" s="260">
        <f t="shared" si="26"/>
        <v>35</v>
      </c>
      <c r="L122" s="263">
        <f t="shared" si="27"/>
        <v>0</v>
      </c>
    </row>
    <row r="123" ht="18" customHeight="1" spans="1:12">
      <c r="A123" s="261"/>
      <c r="B123" s="265"/>
      <c r="C123" s="265"/>
      <c r="D123" s="265"/>
      <c r="E123" s="265"/>
      <c r="F123" s="266"/>
      <c r="G123" s="258" t="s">
        <v>2735</v>
      </c>
      <c r="H123" s="256">
        <f>SUM(H124:H125)</f>
        <v>0</v>
      </c>
      <c r="I123" s="256">
        <f>SUM(I124:I125)</f>
        <v>0</v>
      </c>
      <c r="J123" s="256">
        <f>SUM(J124:J125)</f>
        <v>0</v>
      </c>
      <c r="K123" s="256">
        <f t="shared" ref="K123:K131" si="28">SUM(H123+I123+J123)</f>
        <v>0</v>
      </c>
      <c r="L123" s="257">
        <v>0</v>
      </c>
    </row>
    <row r="124" ht="18" customHeight="1" spans="1:12">
      <c r="A124" s="261"/>
      <c r="B124" s="265"/>
      <c r="C124" s="265"/>
      <c r="D124" s="265"/>
      <c r="E124" s="265"/>
      <c r="F124" s="266"/>
      <c r="G124" s="259" t="s">
        <v>2714</v>
      </c>
      <c r="H124" s="260">
        <v>0</v>
      </c>
      <c r="I124" s="260">
        <v>0</v>
      </c>
      <c r="J124" s="260">
        <v>0</v>
      </c>
      <c r="K124" s="260">
        <f t="shared" si="28"/>
        <v>0</v>
      </c>
      <c r="L124" s="263">
        <v>0</v>
      </c>
    </row>
    <row r="125" ht="18" customHeight="1" spans="1:12">
      <c r="A125" s="261"/>
      <c r="B125" s="265"/>
      <c r="C125" s="265"/>
      <c r="D125" s="265"/>
      <c r="E125" s="265"/>
      <c r="F125" s="266"/>
      <c r="G125" s="259" t="s">
        <v>2736</v>
      </c>
      <c r="H125" s="260">
        <v>0</v>
      </c>
      <c r="I125" s="260">
        <v>0</v>
      </c>
      <c r="J125" s="260">
        <v>0</v>
      </c>
      <c r="K125" s="260">
        <f t="shared" si="28"/>
        <v>0</v>
      </c>
      <c r="L125" s="263">
        <v>0</v>
      </c>
    </row>
    <row r="126" ht="18" customHeight="1" spans="1:12">
      <c r="A126" s="261"/>
      <c r="B126" s="265"/>
      <c r="C126" s="265"/>
      <c r="D126" s="265"/>
      <c r="E126" s="265"/>
      <c r="F126" s="266"/>
      <c r="G126" s="258" t="s">
        <v>2737</v>
      </c>
      <c r="H126" s="256">
        <f>SUM(H127,H132,H137,H146,H153,H163,H166,H169)</f>
        <v>0</v>
      </c>
      <c r="I126" s="256">
        <f>SUM(I127,I132,I137,I146,I153,I163,I166,I169)</f>
        <v>0</v>
      </c>
      <c r="J126" s="256">
        <f>SUM(J127,J132,J137,J146,J153,J163,J166,J169)</f>
        <v>0</v>
      </c>
      <c r="K126" s="256">
        <f t="shared" si="28"/>
        <v>0</v>
      </c>
      <c r="L126" s="257">
        <v>0</v>
      </c>
    </row>
    <row r="127" ht="18" customHeight="1" spans="1:12">
      <c r="A127" s="261"/>
      <c r="B127" s="265"/>
      <c r="C127" s="265"/>
      <c r="D127" s="265"/>
      <c r="E127" s="265"/>
      <c r="F127" s="266"/>
      <c r="G127" s="258" t="s">
        <v>2738</v>
      </c>
      <c r="H127" s="256">
        <f>SUM(H128:H131)</f>
        <v>0</v>
      </c>
      <c r="I127" s="256">
        <f>SUM(I128:I131)</f>
        <v>0</v>
      </c>
      <c r="J127" s="256">
        <f>SUM(J128:J131)</f>
        <v>0</v>
      </c>
      <c r="K127" s="256">
        <f t="shared" si="28"/>
        <v>0</v>
      </c>
      <c r="L127" s="257">
        <v>0</v>
      </c>
    </row>
    <row r="128" ht="18" customHeight="1" spans="1:12">
      <c r="A128" s="261"/>
      <c r="B128" s="265"/>
      <c r="C128" s="265"/>
      <c r="D128" s="265"/>
      <c r="E128" s="265"/>
      <c r="F128" s="266"/>
      <c r="G128" s="259" t="s">
        <v>1903</v>
      </c>
      <c r="H128" s="260">
        <v>0</v>
      </c>
      <c r="I128" s="260">
        <v>0</v>
      </c>
      <c r="J128" s="260">
        <v>0</v>
      </c>
      <c r="K128" s="260">
        <f t="shared" si="28"/>
        <v>0</v>
      </c>
      <c r="L128" s="263">
        <v>0</v>
      </c>
    </row>
    <row r="129" ht="18" customHeight="1" spans="1:12">
      <c r="A129" s="261"/>
      <c r="B129" s="265"/>
      <c r="C129" s="265"/>
      <c r="D129" s="265"/>
      <c r="E129" s="265"/>
      <c r="F129" s="266"/>
      <c r="G129" s="259" t="s">
        <v>1905</v>
      </c>
      <c r="H129" s="260">
        <v>0</v>
      </c>
      <c r="I129" s="260">
        <v>0</v>
      </c>
      <c r="J129" s="260">
        <v>0</v>
      </c>
      <c r="K129" s="260">
        <f t="shared" si="28"/>
        <v>0</v>
      </c>
      <c r="L129" s="263">
        <v>0</v>
      </c>
    </row>
    <row r="130" ht="18" customHeight="1" spans="1:12">
      <c r="A130" s="261"/>
      <c r="B130" s="265"/>
      <c r="C130" s="265"/>
      <c r="D130" s="265"/>
      <c r="E130" s="265"/>
      <c r="F130" s="266"/>
      <c r="G130" s="259" t="s">
        <v>2739</v>
      </c>
      <c r="H130" s="260">
        <v>0</v>
      </c>
      <c r="I130" s="260">
        <v>0</v>
      </c>
      <c r="J130" s="260">
        <v>0</v>
      </c>
      <c r="K130" s="260">
        <f t="shared" si="28"/>
        <v>0</v>
      </c>
      <c r="L130" s="263">
        <v>0</v>
      </c>
    </row>
    <row r="131" ht="18" customHeight="1" spans="1:12">
      <c r="A131" s="261"/>
      <c r="B131" s="265"/>
      <c r="C131" s="265"/>
      <c r="D131" s="265"/>
      <c r="E131" s="265"/>
      <c r="F131" s="266"/>
      <c r="G131" s="259" t="s">
        <v>2740</v>
      </c>
      <c r="H131" s="268"/>
      <c r="I131" s="268"/>
      <c r="J131" s="268"/>
      <c r="K131" s="260">
        <f t="shared" si="28"/>
        <v>0</v>
      </c>
      <c r="L131" s="263">
        <v>0</v>
      </c>
    </row>
    <row r="132" ht="18" customHeight="1" spans="1:12">
      <c r="A132" s="261"/>
      <c r="B132" s="265"/>
      <c r="C132" s="265"/>
      <c r="D132" s="265"/>
      <c r="E132" s="265"/>
      <c r="F132" s="266"/>
      <c r="G132" s="258" t="s">
        <v>2741</v>
      </c>
      <c r="H132" s="256">
        <f>SUM(H133:H136)</f>
        <v>0</v>
      </c>
      <c r="I132" s="256">
        <f>SUM(I133:I136)</f>
        <v>0</v>
      </c>
      <c r="J132" s="256">
        <f>SUM(J133:J136)</f>
        <v>0</v>
      </c>
      <c r="K132" s="256">
        <f t="shared" ref="K132:K136" si="29">SUM(H132+I132+J132)</f>
        <v>0</v>
      </c>
      <c r="L132" s="257">
        <v>0</v>
      </c>
    </row>
    <row r="133" ht="18" customHeight="1" spans="1:12">
      <c r="A133" s="261"/>
      <c r="B133" s="265"/>
      <c r="C133" s="265"/>
      <c r="D133" s="265"/>
      <c r="E133" s="265"/>
      <c r="F133" s="266"/>
      <c r="G133" s="259" t="s">
        <v>2739</v>
      </c>
      <c r="H133" s="260">
        <v>0</v>
      </c>
      <c r="I133" s="260">
        <v>0</v>
      </c>
      <c r="J133" s="260">
        <v>0</v>
      </c>
      <c r="K133" s="260">
        <f t="shared" si="29"/>
        <v>0</v>
      </c>
      <c r="L133" s="263">
        <v>0</v>
      </c>
    </row>
    <row r="134" ht="18" customHeight="1" spans="1:12">
      <c r="A134" s="261"/>
      <c r="B134" s="265"/>
      <c r="C134" s="265"/>
      <c r="D134" s="265"/>
      <c r="E134" s="265"/>
      <c r="F134" s="266"/>
      <c r="G134" s="259" t="s">
        <v>2742</v>
      </c>
      <c r="H134" s="260">
        <v>0</v>
      </c>
      <c r="I134" s="260">
        <v>0</v>
      </c>
      <c r="J134" s="260">
        <v>0</v>
      </c>
      <c r="K134" s="260">
        <f t="shared" si="29"/>
        <v>0</v>
      </c>
      <c r="L134" s="263">
        <v>0</v>
      </c>
    </row>
    <row r="135" ht="18" customHeight="1" spans="1:12">
      <c r="A135" s="261"/>
      <c r="B135" s="265"/>
      <c r="C135" s="265"/>
      <c r="D135" s="265"/>
      <c r="E135" s="265"/>
      <c r="F135" s="266"/>
      <c r="G135" s="259" t="s">
        <v>2743</v>
      </c>
      <c r="H135" s="260">
        <v>0</v>
      </c>
      <c r="I135" s="260">
        <v>0</v>
      </c>
      <c r="J135" s="260">
        <v>0</v>
      </c>
      <c r="K135" s="260">
        <f t="shared" si="29"/>
        <v>0</v>
      </c>
      <c r="L135" s="263">
        <v>0</v>
      </c>
    </row>
    <row r="136" ht="18" customHeight="1" spans="1:12">
      <c r="A136" s="261"/>
      <c r="B136" s="265"/>
      <c r="C136" s="265"/>
      <c r="D136" s="265"/>
      <c r="E136" s="265"/>
      <c r="F136" s="266"/>
      <c r="G136" s="259" t="s">
        <v>2744</v>
      </c>
      <c r="H136" s="260">
        <v>0</v>
      </c>
      <c r="I136" s="260">
        <v>0</v>
      </c>
      <c r="J136" s="260">
        <v>0</v>
      </c>
      <c r="K136" s="260">
        <f t="shared" si="29"/>
        <v>0</v>
      </c>
      <c r="L136" s="263">
        <v>0</v>
      </c>
    </row>
    <row r="137" ht="18" customHeight="1" spans="1:12">
      <c r="A137" s="261"/>
      <c r="B137" s="265"/>
      <c r="C137" s="265"/>
      <c r="D137" s="265"/>
      <c r="E137" s="265"/>
      <c r="F137" s="266"/>
      <c r="G137" s="258" t="s">
        <v>2745</v>
      </c>
      <c r="H137" s="256">
        <f>SUM(H138:H145)</f>
        <v>0</v>
      </c>
      <c r="I137" s="256">
        <f>SUM(I138:I145)</f>
        <v>0</v>
      </c>
      <c r="J137" s="256">
        <f>SUM(J138:J145)</f>
        <v>0</v>
      </c>
      <c r="K137" s="256">
        <f t="shared" ref="K137:K145" si="30">SUM(H137+I137+J137)</f>
        <v>0</v>
      </c>
      <c r="L137" s="257">
        <v>0</v>
      </c>
    </row>
    <row r="138" ht="18" customHeight="1" spans="1:12">
      <c r="A138" s="261"/>
      <c r="B138" s="265"/>
      <c r="C138" s="265"/>
      <c r="D138" s="265"/>
      <c r="E138" s="265"/>
      <c r="F138" s="266"/>
      <c r="G138" s="259" t="s">
        <v>2746</v>
      </c>
      <c r="H138" s="260">
        <v>0</v>
      </c>
      <c r="I138" s="260">
        <v>0</v>
      </c>
      <c r="J138" s="260">
        <v>0</v>
      </c>
      <c r="K138" s="260">
        <f t="shared" si="30"/>
        <v>0</v>
      </c>
      <c r="L138" s="263">
        <v>0</v>
      </c>
    </row>
    <row r="139" ht="18" customHeight="1" spans="1:12">
      <c r="A139" s="261"/>
      <c r="B139" s="265"/>
      <c r="C139" s="265"/>
      <c r="D139" s="265"/>
      <c r="E139" s="265"/>
      <c r="F139" s="266"/>
      <c r="G139" s="259" t="s">
        <v>2747</v>
      </c>
      <c r="H139" s="260">
        <v>0</v>
      </c>
      <c r="I139" s="260">
        <v>0</v>
      </c>
      <c r="J139" s="260">
        <v>0</v>
      </c>
      <c r="K139" s="260">
        <f t="shared" si="30"/>
        <v>0</v>
      </c>
      <c r="L139" s="263">
        <v>0</v>
      </c>
    </row>
    <row r="140" ht="18" customHeight="1" spans="1:12">
      <c r="A140" s="261"/>
      <c r="B140" s="265"/>
      <c r="C140" s="265"/>
      <c r="D140" s="265"/>
      <c r="E140" s="265"/>
      <c r="F140" s="266"/>
      <c r="G140" s="259" t="s">
        <v>2748</v>
      </c>
      <c r="H140" s="260">
        <v>0</v>
      </c>
      <c r="I140" s="260">
        <v>0</v>
      </c>
      <c r="J140" s="260">
        <v>0</v>
      </c>
      <c r="K140" s="260">
        <f t="shared" si="30"/>
        <v>0</v>
      </c>
      <c r="L140" s="263">
        <v>0</v>
      </c>
    </row>
    <row r="141" ht="18" customHeight="1" spans="1:12">
      <c r="A141" s="261"/>
      <c r="B141" s="265"/>
      <c r="C141" s="265"/>
      <c r="D141" s="265"/>
      <c r="E141" s="265"/>
      <c r="F141" s="266"/>
      <c r="G141" s="259" t="s">
        <v>2749</v>
      </c>
      <c r="H141" s="260">
        <v>0</v>
      </c>
      <c r="I141" s="260">
        <v>0</v>
      </c>
      <c r="J141" s="260">
        <v>0</v>
      </c>
      <c r="K141" s="260">
        <f t="shared" si="30"/>
        <v>0</v>
      </c>
      <c r="L141" s="263">
        <v>0</v>
      </c>
    </row>
    <row r="142" ht="18" customHeight="1" spans="1:12">
      <c r="A142" s="261"/>
      <c r="B142" s="265"/>
      <c r="C142" s="265"/>
      <c r="D142" s="265"/>
      <c r="E142" s="265"/>
      <c r="F142" s="266"/>
      <c r="G142" s="259" t="s">
        <v>2750</v>
      </c>
      <c r="H142" s="260">
        <v>0</v>
      </c>
      <c r="I142" s="260">
        <v>0</v>
      </c>
      <c r="J142" s="260">
        <v>0</v>
      </c>
      <c r="K142" s="260">
        <f t="shared" si="30"/>
        <v>0</v>
      </c>
      <c r="L142" s="263">
        <v>0</v>
      </c>
    </row>
    <row r="143" ht="18" customHeight="1" spans="1:12">
      <c r="A143" s="261"/>
      <c r="B143" s="265"/>
      <c r="C143" s="265"/>
      <c r="D143" s="265"/>
      <c r="E143" s="265"/>
      <c r="F143" s="266"/>
      <c r="G143" s="259" t="s">
        <v>2751</v>
      </c>
      <c r="H143" s="260">
        <v>0</v>
      </c>
      <c r="I143" s="260">
        <v>0</v>
      </c>
      <c r="J143" s="260">
        <v>0</v>
      </c>
      <c r="K143" s="260">
        <f t="shared" si="30"/>
        <v>0</v>
      </c>
      <c r="L143" s="263">
        <v>0</v>
      </c>
    </row>
    <row r="144" ht="18" customHeight="1" spans="1:12">
      <c r="A144" s="261"/>
      <c r="B144" s="265"/>
      <c r="C144" s="265"/>
      <c r="D144" s="265"/>
      <c r="E144" s="265"/>
      <c r="F144" s="266"/>
      <c r="G144" s="259" t="s">
        <v>2752</v>
      </c>
      <c r="H144" s="260">
        <v>0</v>
      </c>
      <c r="I144" s="260">
        <v>0</v>
      </c>
      <c r="J144" s="260">
        <v>0</v>
      </c>
      <c r="K144" s="260">
        <f t="shared" si="30"/>
        <v>0</v>
      </c>
      <c r="L144" s="263">
        <v>0</v>
      </c>
    </row>
    <row r="145" ht="18" customHeight="1" spans="1:12">
      <c r="A145" s="261"/>
      <c r="B145" s="265"/>
      <c r="C145" s="265"/>
      <c r="D145" s="265"/>
      <c r="E145" s="265"/>
      <c r="F145" s="266"/>
      <c r="G145" s="259" t="s">
        <v>2753</v>
      </c>
      <c r="H145" s="260">
        <v>0</v>
      </c>
      <c r="I145" s="260">
        <v>0</v>
      </c>
      <c r="J145" s="260">
        <v>0</v>
      </c>
      <c r="K145" s="260">
        <f t="shared" si="30"/>
        <v>0</v>
      </c>
      <c r="L145" s="263">
        <v>0</v>
      </c>
    </row>
    <row r="146" ht="18" customHeight="1" spans="1:12">
      <c r="A146" s="261"/>
      <c r="B146" s="265"/>
      <c r="C146" s="265"/>
      <c r="D146" s="265"/>
      <c r="E146" s="265"/>
      <c r="F146" s="266"/>
      <c r="G146" s="258" t="s">
        <v>2754</v>
      </c>
      <c r="H146" s="256">
        <f>SUM(H147:H152)</f>
        <v>0</v>
      </c>
      <c r="I146" s="256">
        <f>SUM(I147:I152)</f>
        <v>0</v>
      </c>
      <c r="J146" s="256">
        <f>SUM(J147:J152)</f>
        <v>0</v>
      </c>
      <c r="K146" s="256">
        <f t="shared" ref="K146:K152" si="31">SUM(H146+I146+J146)</f>
        <v>0</v>
      </c>
      <c r="L146" s="257">
        <v>0</v>
      </c>
    </row>
    <row r="147" ht="18" customHeight="1" spans="1:12">
      <c r="A147" s="261"/>
      <c r="B147" s="265"/>
      <c r="C147" s="265"/>
      <c r="D147" s="265"/>
      <c r="E147" s="265"/>
      <c r="F147" s="266"/>
      <c r="G147" s="259" t="s">
        <v>2755</v>
      </c>
      <c r="H147" s="260">
        <v>0</v>
      </c>
      <c r="I147" s="260">
        <v>0</v>
      </c>
      <c r="J147" s="260">
        <v>0</v>
      </c>
      <c r="K147" s="260">
        <f t="shared" si="31"/>
        <v>0</v>
      </c>
      <c r="L147" s="263">
        <v>0</v>
      </c>
    </row>
    <row r="148" ht="18" customHeight="1" spans="1:12">
      <c r="A148" s="261"/>
      <c r="B148" s="265"/>
      <c r="C148" s="265"/>
      <c r="D148" s="265"/>
      <c r="E148" s="265"/>
      <c r="F148" s="266"/>
      <c r="G148" s="259" t="s">
        <v>2756</v>
      </c>
      <c r="H148" s="260">
        <v>0</v>
      </c>
      <c r="I148" s="260">
        <v>0</v>
      </c>
      <c r="J148" s="260">
        <v>0</v>
      </c>
      <c r="K148" s="260">
        <f t="shared" si="31"/>
        <v>0</v>
      </c>
      <c r="L148" s="263">
        <v>0</v>
      </c>
    </row>
    <row r="149" ht="18" customHeight="1" spans="1:12">
      <c r="A149" s="261"/>
      <c r="B149" s="265"/>
      <c r="C149" s="265"/>
      <c r="D149" s="265"/>
      <c r="E149" s="265"/>
      <c r="F149" s="266"/>
      <c r="G149" s="259" t="s">
        <v>2757</v>
      </c>
      <c r="H149" s="260">
        <v>0</v>
      </c>
      <c r="I149" s="260">
        <v>0</v>
      </c>
      <c r="J149" s="260">
        <v>0</v>
      </c>
      <c r="K149" s="260">
        <f t="shared" si="31"/>
        <v>0</v>
      </c>
      <c r="L149" s="263">
        <v>0</v>
      </c>
    </row>
    <row r="150" ht="18" customHeight="1" spans="1:12">
      <c r="A150" s="261"/>
      <c r="B150" s="265"/>
      <c r="C150" s="265"/>
      <c r="D150" s="265"/>
      <c r="E150" s="265"/>
      <c r="F150" s="266"/>
      <c r="G150" s="259" t="s">
        <v>2758</v>
      </c>
      <c r="H150" s="260">
        <v>0</v>
      </c>
      <c r="I150" s="260">
        <v>0</v>
      </c>
      <c r="J150" s="260">
        <v>0</v>
      </c>
      <c r="K150" s="260">
        <f t="shared" si="31"/>
        <v>0</v>
      </c>
      <c r="L150" s="263">
        <v>0</v>
      </c>
    </row>
    <row r="151" ht="18" customHeight="1" spans="1:12">
      <c r="A151" s="261"/>
      <c r="B151" s="265"/>
      <c r="C151" s="265"/>
      <c r="D151" s="265"/>
      <c r="E151" s="265"/>
      <c r="F151" s="266"/>
      <c r="G151" s="259" t="s">
        <v>2759</v>
      </c>
      <c r="H151" s="260">
        <v>0</v>
      </c>
      <c r="I151" s="260">
        <v>0</v>
      </c>
      <c r="J151" s="260">
        <v>0</v>
      </c>
      <c r="K151" s="260">
        <f t="shared" si="31"/>
        <v>0</v>
      </c>
      <c r="L151" s="263">
        <v>0</v>
      </c>
    </row>
    <row r="152" ht="18" customHeight="1" spans="1:12">
      <c r="A152" s="261"/>
      <c r="B152" s="265"/>
      <c r="C152" s="265"/>
      <c r="D152" s="265"/>
      <c r="E152" s="265"/>
      <c r="F152" s="266"/>
      <c r="G152" s="259" t="s">
        <v>2760</v>
      </c>
      <c r="H152" s="260">
        <v>0</v>
      </c>
      <c r="I152" s="260">
        <v>0</v>
      </c>
      <c r="J152" s="260">
        <v>0</v>
      </c>
      <c r="K152" s="260">
        <f t="shared" si="31"/>
        <v>0</v>
      </c>
      <c r="L152" s="263">
        <v>0</v>
      </c>
    </row>
    <row r="153" ht="18" customHeight="1" spans="1:12">
      <c r="A153" s="261"/>
      <c r="B153" s="265"/>
      <c r="C153" s="265"/>
      <c r="D153" s="265"/>
      <c r="E153" s="265"/>
      <c r="F153" s="266"/>
      <c r="G153" s="258" t="s">
        <v>2761</v>
      </c>
      <c r="H153" s="256">
        <f>SUM(H154:H162)</f>
        <v>0</v>
      </c>
      <c r="I153" s="256">
        <f>SUM(I154:I162)</f>
        <v>0</v>
      </c>
      <c r="J153" s="256">
        <f>SUM(J154:J162)</f>
        <v>0</v>
      </c>
      <c r="K153" s="256">
        <f t="shared" ref="K153:K162" si="32">SUM(H153+I153+J153)</f>
        <v>0</v>
      </c>
      <c r="L153" s="257">
        <v>0</v>
      </c>
    </row>
    <row r="154" ht="18" customHeight="1" spans="1:12">
      <c r="A154" s="261"/>
      <c r="B154" s="265"/>
      <c r="C154" s="265"/>
      <c r="D154" s="265"/>
      <c r="E154" s="265"/>
      <c r="F154" s="266"/>
      <c r="G154" s="259" t="s">
        <v>2762</v>
      </c>
      <c r="H154" s="260">
        <v>0</v>
      </c>
      <c r="I154" s="260">
        <v>0</v>
      </c>
      <c r="J154" s="260">
        <v>0</v>
      </c>
      <c r="K154" s="260">
        <f t="shared" si="32"/>
        <v>0</v>
      </c>
      <c r="L154" s="263">
        <v>0</v>
      </c>
    </row>
    <row r="155" ht="18" customHeight="1" spans="1:12">
      <c r="A155" s="261"/>
      <c r="B155" s="265"/>
      <c r="C155" s="265"/>
      <c r="D155" s="265"/>
      <c r="E155" s="265"/>
      <c r="F155" s="266"/>
      <c r="G155" s="259" t="s">
        <v>1961</v>
      </c>
      <c r="H155" s="260">
        <v>0</v>
      </c>
      <c r="I155" s="260">
        <v>0</v>
      </c>
      <c r="J155" s="260">
        <v>0</v>
      </c>
      <c r="K155" s="260">
        <f t="shared" si="32"/>
        <v>0</v>
      </c>
      <c r="L155" s="263">
        <v>0</v>
      </c>
    </row>
    <row r="156" ht="18" customHeight="1" spans="1:12">
      <c r="A156" s="261"/>
      <c r="B156" s="265"/>
      <c r="C156" s="265"/>
      <c r="D156" s="265"/>
      <c r="E156" s="265"/>
      <c r="F156" s="266"/>
      <c r="G156" s="259" t="s">
        <v>2763</v>
      </c>
      <c r="H156" s="260">
        <v>0</v>
      </c>
      <c r="I156" s="260">
        <v>0</v>
      </c>
      <c r="J156" s="260">
        <v>0</v>
      </c>
      <c r="K156" s="260">
        <f t="shared" si="32"/>
        <v>0</v>
      </c>
      <c r="L156" s="263">
        <v>0</v>
      </c>
    </row>
    <row r="157" ht="18" customHeight="1" spans="1:12">
      <c r="A157" s="261"/>
      <c r="B157" s="265"/>
      <c r="C157" s="265"/>
      <c r="D157" s="265"/>
      <c r="E157" s="265"/>
      <c r="F157" s="266"/>
      <c r="G157" s="259" t="s">
        <v>2764</v>
      </c>
      <c r="H157" s="260">
        <v>0</v>
      </c>
      <c r="I157" s="260">
        <v>0</v>
      </c>
      <c r="J157" s="260">
        <v>0</v>
      </c>
      <c r="K157" s="260">
        <f t="shared" si="32"/>
        <v>0</v>
      </c>
      <c r="L157" s="263">
        <v>0</v>
      </c>
    </row>
    <row r="158" ht="18" customHeight="1" spans="1:12">
      <c r="A158" s="261"/>
      <c r="B158" s="265"/>
      <c r="C158" s="265"/>
      <c r="D158" s="265"/>
      <c r="E158" s="265"/>
      <c r="F158" s="266"/>
      <c r="G158" s="259" t="s">
        <v>2765</v>
      </c>
      <c r="H158" s="260">
        <v>0</v>
      </c>
      <c r="I158" s="260">
        <v>0</v>
      </c>
      <c r="J158" s="260">
        <v>0</v>
      </c>
      <c r="K158" s="260">
        <f t="shared" si="32"/>
        <v>0</v>
      </c>
      <c r="L158" s="263">
        <v>0</v>
      </c>
    </row>
    <row r="159" ht="18" customHeight="1" spans="1:12">
      <c r="A159" s="261"/>
      <c r="B159" s="265"/>
      <c r="C159" s="265"/>
      <c r="D159" s="265"/>
      <c r="E159" s="265"/>
      <c r="F159" s="266"/>
      <c r="G159" s="259" t="s">
        <v>2766</v>
      </c>
      <c r="H159" s="260">
        <v>0</v>
      </c>
      <c r="I159" s="260">
        <v>0</v>
      </c>
      <c r="J159" s="260">
        <v>0</v>
      </c>
      <c r="K159" s="260">
        <f t="shared" si="32"/>
        <v>0</v>
      </c>
      <c r="L159" s="263">
        <v>0</v>
      </c>
    </row>
    <row r="160" ht="18" customHeight="1" spans="1:12">
      <c r="A160" s="261"/>
      <c r="B160" s="265"/>
      <c r="C160" s="265"/>
      <c r="D160" s="265"/>
      <c r="E160" s="265"/>
      <c r="F160" s="266"/>
      <c r="G160" s="259" t="s">
        <v>2767</v>
      </c>
      <c r="H160" s="260">
        <v>0</v>
      </c>
      <c r="I160" s="260">
        <v>0</v>
      </c>
      <c r="J160" s="260">
        <v>0</v>
      </c>
      <c r="K160" s="260">
        <f t="shared" si="32"/>
        <v>0</v>
      </c>
      <c r="L160" s="263">
        <v>0</v>
      </c>
    </row>
    <row r="161" ht="18" customHeight="1" spans="1:12">
      <c r="A161" s="261"/>
      <c r="B161" s="265"/>
      <c r="C161" s="265"/>
      <c r="D161" s="265"/>
      <c r="E161" s="265"/>
      <c r="F161" s="266"/>
      <c r="G161" s="259" t="s">
        <v>2768</v>
      </c>
      <c r="H161" s="260">
        <v>0</v>
      </c>
      <c r="I161" s="260">
        <v>0</v>
      </c>
      <c r="J161" s="260">
        <v>0</v>
      </c>
      <c r="K161" s="260">
        <f t="shared" si="32"/>
        <v>0</v>
      </c>
      <c r="L161" s="263">
        <v>0</v>
      </c>
    </row>
    <row r="162" ht="18" customHeight="1" spans="1:12">
      <c r="A162" s="261"/>
      <c r="B162" s="265"/>
      <c r="C162" s="265"/>
      <c r="D162" s="265"/>
      <c r="E162" s="265"/>
      <c r="F162" s="266"/>
      <c r="G162" s="259" t="s">
        <v>2769</v>
      </c>
      <c r="H162" s="260">
        <v>0</v>
      </c>
      <c r="I162" s="260">
        <v>0</v>
      </c>
      <c r="J162" s="260">
        <v>0</v>
      </c>
      <c r="K162" s="260">
        <f t="shared" si="32"/>
        <v>0</v>
      </c>
      <c r="L162" s="263">
        <v>0</v>
      </c>
    </row>
    <row r="163" ht="18" customHeight="1" spans="1:12">
      <c r="A163" s="261"/>
      <c r="B163" s="265"/>
      <c r="C163" s="265"/>
      <c r="D163" s="265"/>
      <c r="E163" s="265"/>
      <c r="F163" s="266"/>
      <c r="G163" s="258" t="s">
        <v>2770</v>
      </c>
      <c r="H163" s="256">
        <f>SUM(H164:H165)</f>
        <v>0</v>
      </c>
      <c r="I163" s="256">
        <f>SUM(I164:I165)</f>
        <v>0</v>
      </c>
      <c r="J163" s="256">
        <f>SUM(J164:J165)</f>
        <v>0</v>
      </c>
      <c r="K163" s="256">
        <f t="shared" ref="K163:K165" si="33">SUM(H163+I163+J163)</f>
        <v>0</v>
      </c>
      <c r="L163" s="257">
        <v>0</v>
      </c>
    </row>
    <row r="164" ht="18" customHeight="1" spans="1:12">
      <c r="A164" s="261"/>
      <c r="B164" s="265"/>
      <c r="C164" s="265"/>
      <c r="D164" s="265"/>
      <c r="E164" s="265"/>
      <c r="F164" s="266"/>
      <c r="G164" s="259" t="s">
        <v>1903</v>
      </c>
      <c r="H164" s="260">
        <v>0</v>
      </c>
      <c r="I164" s="260">
        <v>0</v>
      </c>
      <c r="J164" s="260">
        <v>0</v>
      </c>
      <c r="K164" s="260">
        <f t="shared" si="33"/>
        <v>0</v>
      </c>
      <c r="L164" s="263">
        <v>0</v>
      </c>
    </row>
    <row r="165" ht="18" customHeight="1" spans="1:12">
      <c r="A165" s="261"/>
      <c r="B165" s="265"/>
      <c r="C165" s="265"/>
      <c r="D165" s="265"/>
      <c r="E165" s="265"/>
      <c r="F165" s="266"/>
      <c r="G165" s="259" t="s">
        <v>2771</v>
      </c>
      <c r="H165" s="260">
        <v>0</v>
      </c>
      <c r="I165" s="260">
        <v>0</v>
      </c>
      <c r="J165" s="260">
        <v>0</v>
      </c>
      <c r="K165" s="260">
        <f t="shared" si="33"/>
        <v>0</v>
      </c>
      <c r="L165" s="263">
        <v>0</v>
      </c>
    </row>
    <row r="166" ht="18" customHeight="1" spans="1:12">
      <c r="A166" s="261"/>
      <c r="B166" s="265"/>
      <c r="C166" s="265"/>
      <c r="D166" s="265"/>
      <c r="E166" s="265"/>
      <c r="F166" s="266"/>
      <c r="G166" s="258" t="s">
        <v>2772</v>
      </c>
      <c r="H166" s="256">
        <f>SUM(H167:H168)</f>
        <v>0</v>
      </c>
      <c r="I166" s="256">
        <f>SUM(I167:I168)</f>
        <v>0</v>
      </c>
      <c r="J166" s="256">
        <f>SUM(J167:J168)</f>
        <v>0</v>
      </c>
      <c r="K166" s="256">
        <f t="shared" ref="K166:K173" si="34">SUM(H166+I166+J166)</f>
        <v>0</v>
      </c>
      <c r="L166" s="257">
        <v>0</v>
      </c>
    </row>
    <row r="167" ht="18" customHeight="1" spans="1:12">
      <c r="A167" s="261"/>
      <c r="B167" s="265"/>
      <c r="C167" s="265"/>
      <c r="D167" s="265"/>
      <c r="E167" s="265"/>
      <c r="F167" s="266"/>
      <c r="G167" s="259" t="s">
        <v>1903</v>
      </c>
      <c r="H167" s="260">
        <v>0</v>
      </c>
      <c r="I167" s="260">
        <v>0</v>
      </c>
      <c r="J167" s="260">
        <v>0</v>
      </c>
      <c r="K167" s="260">
        <f t="shared" si="34"/>
        <v>0</v>
      </c>
      <c r="L167" s="263">
        <v>0</v>
      </c>
    </row>
    <row r="168" ht="18" customHeight="1" spans="1:12">
      <c r="A168" s="261"/>
      <c r="B168" s="265"/>
      <c r="C168" s="265"/>
      <c r="D168" s="265"/>
      <c r="E168" s="265"/>
      <c r="F168" s="266"/>
      <c r="G168" s="259" t="s">
        <v>2773</v>
      </c>
      <c r="H168" s="260">
        <v>0</v>
      </c>
      <c r="I168" s="260">
        <v>0</v>
      </c>
      <c r="J168" s="260">
        <v>0</v>
      </c>
      <c r="K168" s="260">
        <f t="shared" si="34"/>
        <v>0</v>
      </c>
      <c r="L168" s="263">
        <v>0</v>
      </c>
    </row>
    <row r="169" ht="18" customHeight="1" spans="1:12">
      <c r="A169" s="261"/>
      <c r="B169" s="265"/>
      <c r="C169" s="265"/>
      <c r="D169" s="265"/>
      <c r="E169" s="265"/>
      <c r="F169" s="266"/>
      <c r="G169" s="258" t="s">
        <v>2774</v>
      </c>
      <c r="H169" s="256">
        <v>0</v>
      </c>
      <c r="I169" s="256">
        <v>0</v>
      </c>
      <c r="J169" s="256">
        <v>0</v>
      </c>
      <c r="K169" s="256">
        <f t="shared" si="34"/>
        <v>0</v>
      </c>
      <c r="L169" s="257">
        <v>0</v>
      </c>
    </row>
    <row r="170" ht="18" customHeight="1" spans="1:12">
      <c r="A170" s="261"/>
      <c r="B170" s="265"/>
      <c r="C170" s="265"/>
      <c r="D170" s="265"/>
      <c r="E170" s="265"/>
      <c r="F170" s="266"/>
      <c r="G170" s="258" t="s">
        <v>2775</v>
      </c>
      <c r="H170" s="256">
        <f>SUM(H171)</f>
        <v>0</v>
      </c>
      <c r="I170" s="256">
        <f>SUM(I171)</f>
        <v>0</v>
      </c>
      <c r="J170" s="256">
        <f>SUM(J171)</f>
        <v>0</v>
      </c>
      <c r="K170" s="256">
        <f t="shared" si="34"/>
        <v>0</v>
      </c>
      <c r="L170" s="257">
        <v>0</v>
      </c>
    </row>
    <row r="171" ht="18" customHeight="1" spans="1:12">
      <c r="A171" s="261"/>
      <c r="B171" s="265"/>
      <c r="C171" s="265"/>
      <c r="D171" s="265"/>
      <c r="E171" s="265"/>
      <c r="F171" s="266"/>
      <c r="G171" s="258" t="s">
        <v>2776</v>
      </c>
      <c r="H171" s="256">
        <f>SUM(H172:H173)</f>
        <v>0</v>
      </c>
      <c r="I171" s="256">
        <f>SUM(I172:I173)</f>
        <v>0</v>
      </c>
      <c r="J171" s="256">
        <f>SUM(J172:J173)</f>
        <v>0</v>
      </c>
      <c r="K171" s="256">
        <f t="shared" si="34"/>
        <v>0</v>
      </c>
      <c r="L171" s="257">
        <v>0</v>
      </c>
    </row>
    <row r="172" ht="18" customHeight="1" spans="1:12">
      <c r="A172" s="261"/>
      <c r="B172" s="265"/>
      <c r="C172" s="265"/>
      <c r="D172" s="265"/>
      <c r="E172" s="265"/>
      <c r="F172" s="266"/>
      <c r="G172" s="259" t="s">
        <v>2777</v>
      </c>
      <c r="H172" s="260">
        <v>0</v>
      </c>
      <c r="I172" s="260">
        <v>0</v>
      </c>
      <c r="J172" s="260">
        <v>0</v>
      </c>
      <c r="K172" s="260">
        <f t="shared" si="34"/>
        <v>0</v>
      </c>
      <c r="L172" s="263">
        <v>0</v>
      </c>
    </row>
    <row r="173" ht="18" customHeight="1" spans="1:12">
      <c r="A173" s="261"/>
      <c r="B173" s="265"/>
      <c r="C173" s="265"/>
      <c r="D173" s="265"/>
      <c r="E173" s="265"/>
      <c r="F173" s="266"/>
      <c r="G173" s="259" t="s">
        <v>2778</v>
      </c>
      <c r="H173" s="260">
        <v>0</v>
      </c>
      <c r="I173" s="260">
        <v>0</v>
      </c>
      <c r="J173" s="260">
        <v>0</v>
      </c>
      <c r="K173" s="260">
        <f t="shared" si="34"/>
        <v>0</v>
      </c>
      <c r="L173" s="263">
        <v>0</v>
      </c>
    </row>
    <row r="174" ht="18" customHeight="1" spans="1:12">
      <c r="A174" s="261"/>
      <c r="B174" s="265"/>
      <c r="C174" s="265"/>
      <c r="D174" s="265"/>
      <c r="E174" s="265"/>
      <c r="F174" s="266"/>
      <c r="G174" s="258" t="s">
        <v>2779</v>
      </c>
      <c r="H174" s="256">
        <f>SUM(H175,H179,H188,H189,)</f>
        <v>60560</v>
      </c>
      <c r="I174" s="256">
        <f>SUM(I175,I179,I188,I189,)</f>
        <v>76461</v>
      </c>
      <c r="J174" s="256">
        <f>SUM(J175,J179,J188,J189,)</f>
        <v>0</v>
      </c>
      <c r="K174" s="256">
        <f t="shared" ref="K174:K178" si="35">SUM(H174+I174+J174)</f>
        <v>137021</v>
      </c>
      <c r="L174" s="257">
        <f t="shared" ref="L174:L177" si="36">K174/H174*100-100</f>
        <v>126.256605019815</v>
      </c>
    </row>
    <row r="175" ht="18" customHeight="1" spans="1:12">
      <c r="A175" s="261"/>
      <c r="B175" s="265"/>
      <c r="C175" s="265"/>
      <c r="D175" s="265"/>
      <c r="E175" s="265"/>
      <c r="F175" s="266"/>
      <c r="G175" s="258" t="s">
        <v>2780</v>
      </c>
      <c r="H175" s="256">
        <f>SUM(H176:H178)</f>
        <v>60000</v>
      </c>
      <c r="I175" s="256">
        <f>SUM(I176:I178)</f>
        <v>75800</v>
      </c>
      <c r="J175" s="256">
        <f>SUM(J176:J178)</f>
        <v>0</v>
      </c>
      <c r="K175" s="256">
        <f t="shared" si="35"/>
        <v>135800</v>
      </c>
      <c r="L175" s="257">
        <f t="shared" si="36"/>
        <v>126.333333333333</v>
      </c>
    </row>
    <row r="176" ht="18" customHeight="1" spans="1:12">
      <c r="A176" s="261"/>
      <c r="B176" s="265"/>
      <c r="C176" s="265"/>
      <c r="D176" s="265"/>
      <c r="E176" s="265"/>
      <c r="F176" s="266"/>
      <c r="G176" s="259" t="s">
        <v>2781</v>
      </c>
      <c r="H176" s="260">
        <v>0</v>
      </c>
      <c r="I176" s="260">
        <v>0</v>
      </c>
      <c r="J176" s="260">
        <v>0</v>
      </c>
      <c r="K176" s="260">
        <f t="shared" si="35"/>
        <v>0</v>
      </c>
      <c r="L176" s="263">
        <v>0</v>
      </c>
    </row>
    <row r="177" ht="18" customHeight="1" spans="1:12">
      <c r="A177" s="261"/>
      <c r="B177" s="265"/>
      <c r="C177" s="265"/>
      <c r="D177" s="265"/>
      <c r="E177" s="265"/>
      <c r="F177" s="266"/>
      <c r="G177" s="259" t="s">
        <v>2782</v>
      </c>
      <c r="H177" s="260">
        <v>60000</v>
      </c>
      <c r="I177" s="260">
        <v>75800</v>
      </c>
      <c r="J177" s="260">
        <v>0</v>
      </c>
      <c r="K177" s="260">
        <f t="shared" si="35"/>
        <v>135800</v>
      </c>
      <c r="L177" s="263">
        <f t="shared" si="36"/>
        <v>126.333333333333</v>
      </c>
    </row>
    <row r="178" ht="18" customHeight="1" spans="1:12">
      <c r="A178" s="261"/>
      <c r="B178" s="265"/>
      <c r="C178" s="265"/>
      <c r="D178" s="265"/>
      <c r="E178" s="265"/>
      <c r="F178" s="266"/>
      <c r="G178" s="259" t="s">
        <v>2783</v>
      </c>
      <c r="H178" s="260">
        <v>0</v>
      </c>
      <c r="I178" s="260">
        <v>0</v>
      </c>
      <c r="J178" s="260">
        <v>0</v>
      </c>
      <c r="K178" s="260">
        <f t="shared" si="35"/>
        <v>0</v>
      </c>
      <c r="L178" s="263">
        <v>0</v>
      </c>
    </row>
    <row r="179" ht="18" customHeight="1" spans="1:12">
      <c r="A179" s="261"/>
      <c r="B179" s="265"/>
      <c r="C179" s="265"/>
      <c r="D179" s="265"/>
      <c r="E179" s="265"/>
      <c r="F179" s="266"/>
      <c r="G179" s="258" t="s">
        <v>2784</v>
      </c>
      <c r="H179" s="256">
        <f>SUM(H180:H187)</f>
        <v>0</v>
      </c>
      <c r="I179" s="256">
        <f>SUM(I180:I187)</f>
        <v>0</v>
      </c>
      <c r="J179" s="256">
        <f>SUM(J180:J187)</f>
        <v>0</v>
      </c>
      <c r="K179" s="256">
        <f>SUM(H179+J179)</f>
        <v>0</v>
      </c>
      <c r="L179" s="257">
        <v>0</v>
      </c>
    </row>
    <row r="180" ht="18" customHeight="1" spans="1:12">
      <c r="A180" s="261"/>
      <c r="B180" s="265"/>
      <c r="C180" s="265"/>
      <c r="D180" s="265"/>
      <c r="E180" s="265"/>
      <c r="F180" s="266"/>
      <c r="G180" s="259" t="s">
        <v>2785</v>
      </c>
      <c r="H180" s="260">
        <v>0</v>
      </c>
      <c r="I180" s="260">
        <v>0</v>
      </c>
      <c r="J180" s="260">
        <v>0</v>
      </c>
      <c r="K180" s="260">
        <f t="shared" ref="K180:K187" si="37">SUM(H180+I180+J180)</f>
        <v>0</v>
      </c>
      <c r="L180" s="263">
        <v>0</v>
      </c>
    </row>
    <row r="181" ht="18" customHeight="1" spans="1:12">
      <c r="A181" s="261"/>
      <c r="B181" s="265"/>
      <c r="C181" s="265"/>
      <c r="D181" s="265"/>
      <c r="E181" s="265"/>
      <c r="F181" s="266"/>
      <c r="G181" s="259" t="s">
        <v>2786</v>
      </c>
      <c r="H181" s="260">
        <v>0</v>
      </c>
      <c r="I181" s="260">
        <v>0</v>
      </c>
      <c r="J181" s="260">
        <v>0</v>
      </c>
      <c r="K181" s="260">
        <f t="shared" si="37"/>
        <v>0</v>
      </c>
      <c r="L181" s="263">
        <v>0</v>
      </c>
    </row>
    <row r="182" ht="18" customHeight="1" spans="1:12">
      <c r="A182" s="261"/>
      <c r="B182" s="265"/>
      <c r="C182" s="265"/>
      <c r="D182" s="265"/>
      <c r="E182" s="265"/>
      <c r="F182" s="266"/>
      <c r="G182" s="259" t="s">
        <v>2787</v>
      </c>
      <c r="H182" s="260">
        <v>0</v>
      </c>
      <c r="I182" s="260">
        <v>0</v>
      </c>
      <c r="J182" s="260">
        <v>0</v>
      </c>
      <c r="K182" s="260">
        <f t="shared" si="37"/>
        <v>0</v>
      </c>
      <c r="L182" s="263">
        <v>0</v>
      </c>
    </row>
    <row r="183" ht="18" customHeight="1" spans="1:12">
      <c r="A183" s="261"/>
      <c r="B183" s="265"/>
      <c r="C183" s="265"/>
      <c r="D183" s="265"/>
      <c r="E183" s="265"/>
      <c r="F183" s="266"/>
      <c r="G183" s="259" t="s">
        <v>2788</v>
      </c>
      <c r="H183" s="260">
        <v>0</v>
      </c>
      <c r="I183" s="260">
        <v>0</v>
      </c>
      <c r="J183" s="260">
        <v>0</v>
      </c>
      <c r="K183" s="260">
        <f t="shared" si="37"/>
        <v>0</v>
      </c>
      <c r="L183" s="263">
        <v>0</v>
      </c>
    </row>
    <row r="184" ht="18" customHeight="1" spans="1:12">
      <c r="A184" s="261"/>
      <c r="B184" s="265"/>
      <c r="C184" s="265"/>
      <c r="D184" s="265"/>
      <c r="E184" s="265"/>
      <c r="F184" s="266"/>
      <c r="G184" s="259" t="s">
        <v>2789</v>
      </c>
      <c r="H184" s="260">
        <v>0</v>
      </c>
      <c r="I184" s="260">
        <v>0</v>
      </c>
      <c r="J184" s="260">
        <v>0</v>
      </c>
      <c r="K184" s="260">
        <f t="shared" si="37"/>
        <v>0</v>
      </c>
      <c r="L184" s="263">
        <v>0</v>
      </c>
    </row>
    <row r="185" ht="18" customHeight="1" spans="1:12">
      <c r="A185" s="261"/>
      <c r="B185" s="265"/>
      <c r="C185" s="265"/>
      <c r="D185" s="265"/>
      <c r="E185" s="265"/>
      <c r="F185" s="266"/>
      <c r="G185" s="259" t="s">
        <v>2790</v>
      </c>
      <c r="H185" s="260">
        <v>0</v>
      </c>
      <c r="I185" s="260">
        <v>0</v>
      </c>
      <c r="J185" s="260">
        <v>0</v>
      </c>
      <c r="K185" s="260">
        <f t="shared" si="37"/>
        <v>0</v>
      </c>
      <c r="L185" s="263">
        <v>0</v>
      </c>
    </row>
    <row r="186" ht="18" customHeight="1" spans="1:12">
      <c r="A186" s="261"/>
      <c r="B186" s="265"/>
      <c r="C186" s="265"/>
      <c r="D186" s="265"/>
      <c r="E186" s="265"/>
      <c r="F186" s="266"/>
      <c r="G186" s="259" t="s">
        <v>2791</v>
      </c>
      <c r="H186" s="260">
        <v>0</v>
      </c>
      <c r="I186" s="260">
        <v>0</v>
      </c>
      <c r="J186" s="260">
        <v>0</v>
      </c>
      <c r="K186" s="260">
        <f t="shared" si="37"/>
        <v>0</v>
      </c>
      <c r="L186" s="263">
        <v>0</v>
      </c>
    </row>
    <row r="187" ht="18" customHeight="1" spans="1:12">
      <c r="A187" s="261"/>
      <c r="B187" s="265"/>
      <c r="C187" s="265"/>
      <c r="D187" s="265"/>
      <c r="E187" s="265"/>
      <c r="F187" s="266"/>
      <c r="G187" s="259" t="s">
        <v>2792</v>
      </c>
      <c r="H187" s="260">
        <v>0</v>
      </c>
      <c r="I187" s="260">
        <v>0</v>
      </c>
      <c r="J187" s="260">
        <v>0</v>
      </c>
      <c r="K187" s="260">
        <f t="shared" si="37"/>
        <v>0</v>
      </c>
      <c r="L187" s="263">
        <v>0</v>
      </c>
    </row>
    <row r="188" ht="18" customHeight="1" spans="1:12">
      <c r="A188" s="261"/>
      <c r="B188" s="265"/>
      <c r="C188" s="265"/>
      <c r="D188" s="265"/>
      <c r="E188" s="265"/>
      <c r="F188" s="266"/>
      <c r="G188" s="258" t="s">
        <v>2793</v>
      </c>
      <c r="H188" s="256">
        <v>0</v>
      </c>
      <c r="I188" s="256">
        <v>0</v>
      </c>
      <c r="J188" s="256">
        <v>0</v>
      </c>
      <c r="K188" s="256">
        <f t="shared" ref="K188:K199" si="38">SUM(H188+I188+J188)</f>
        <v>0</v>
      </c>
      <c r="L188" s="263">
        <v>0</v>
      </c>
    </row>
    <row r="189" ht="18" customHeight="1" spans="1:12">
      <c r="A189" s="261"/>
      <c r="B189" s="265"/>
      <c r="C189" s="265"/>
      <c r="D189" s="265"/>
      <c r="E189" s="265"/>
      <c r="F189" s="266"/>
      <c r="G189" s="258" t="s">
        <v>2794</v>
      </c>
      <c r="H189" s="256">
        <f>SUM(H190:H199)</f>
        <v>560</v>
      </c>
      <c r="I189" s="256">
        <f>SUM(I190:I199)</f>
        <v>661</v>
      </c>
      <c r="J189" s="256">
        <f>SUM(J190:J199)</f>
        <v>0</v>
      </c>
      <c r="K189" s="256">
        <f t="shared" si="38"/>
        <v>1221</v>
      </c>
      <c r="L189" s="257">
        <v>0</v>
      </c>
    </row>
    <row r="190" ht="18" customHeight="1" spans="1:12">
      <c r="A190" s="261"/>
      <c r="B190" s="265"/>
      <c r="C190" s="265"/>
      <c r="D190" s="265"/>
      <c r="E190" s="265"/>
      <c r="F190" s="266"/>
      <c r="G190" s="259" t="s">
        <v>2795</v>
      </c>
      <c r="H190" s="260">
        <v>425</v>
      </c>
      <c r="I190" s="260">
        <f>360+11+8+23+40+20</f>
        <v>462</v>
      </c>
      <c r="J190" s="260">
        <v>0</v>
      </c>
      <c r="K190" s="260">
        <f t="shared" si="38"/>
        <v>887</v>
      </c>
      <c r="L190" s="263">
        <v>0</v>
      </c>
    </row>
    <row r="191" ht="18" customHeight="1" spans="1:12">
      <c r="A191" s="261"/>
      <c r="B191" s="265"/>
      <c r="C191" s="265"/>
      <c r="D191" s="265"/>
      <c r="E191" s="265"/>
      <c r="F191" s="266"/>
      <c r="G191" s="259" t="s">
        <v>2796</v>
      </c>
      <c r="H191" s="260">
        <v>60</v>
      </c>
      <c r="I191" s="260">
        <f>33+33</f>
        <v>66</v>
      </c>
      <c r="J191" s="260">
        <v>0</v>
      </c>
      <c r="K191" s="260">
        <f t="shared" si="38"/>
        <v>126</v>
      </c>
      <c r="L191" s="263">
        <v>0</v>
      </c>
    </row>
    <row r="192" ht="18" customHeight="1" spans="1:12">
      <c r="A192" s="261"/>
      <c r="B192" s="265"/>
      <c r="C192" s="265"/>
      <c r="D192" s="265"/>
      <c r="E192" s="265"/>
      <c r="F192" s="266"/>
      <c r="G192" s="259" t="s">
        <v>2797</v>
      </c>
      <c r="H192" s="260">
        <v>0</v>
      </c>
      <c r="I192" s="260">
        <v>0</v>
      </c>
      <c r="J192" s="260">
        <v>0</v>
      </c>
      <c r="K192" s="260">
        <f t="shared" si="38"/>
        <v>0</v>
      </c>
      <c r="L192" s="263">
        <v>0</v>
      </c>
    </row>
    <row r="193" ht="18" customHeight="1" spans="1:12">
      <c r="A193" s="261"/>
      <c r="B193" s="265"/>
      <c r="C193" s="265"/>
      <c r="D193" s="265"/>
      <c r="E193" s="265"/>
      <c r="F193" s="266"/>
      <c r="G193" s="259" t="s">
        <v>2798</v>
      </c>
      <c r="H193" s="260">
        <v>0</v>
      </c>
      <c r="I193" s="260">
        <v>0</v>
      </c>
      <c r="J193" s="260">
        <v>0</v>
      </c>
      <c r="K193" s="260">
        <f t="shared" si="38"/>
        <v>0</v>
      </c>
      <c r="L193" s="263">
        <v>0</v>
      </c>
    </row>
    <row r="194" ht="18" customHeight="1" spans="1:12">
      <c r="A194" s="261"/>
      <c r="B194" s="265"/>
      <c r="C194" s="265"/>
      <c r="D194" s="265"/>
      <c r="E194" s="265"/>
      <c r="F194" s="266"/>
      <c r="G194" s="259" t="s">
        <v>2799</v>
      </c>
      <c r="H194" s="260">
        <v>75</v>
      </c>
      <c r="I194" s="260">
        <v>133</v>
      </c>
      <c r="J194" s="260">
        <v>0</v>
      </c>
      <c r="K194" s="260">
        <f t="shared" si="38"/>
        <v>208</v>
      </c>
      <c r="L194" s="263">
        <v>0</v>
      </c>
    </row>
    <row r="195" ht="18" customHeight="1" spans="1:12">
      <c r="A195" s="261"/>
      <c r="B195" s="265"/>
      <c r="C195" s="265"/>
      <c r="D195" s="265"/>
      <c r="E195" s="265"/>
      <c r="F195" s="266"/>
      <c r="G195" s="259" t="s">
        <v>2800</v>
      </c>
      <c r="H195" s="260">
        <v>0</v>
      </c>
      <c r="I195" s="260">
        <v>0</v>
      </c>
      <c r="J195" s="260">
        <v>0</v>
      </c>
      <c r="K195" s="260">
        <f t="shared" si="38"/>
        <v>0</v>
      </c>
      <c r="L195" s="263">
        <v>0</v>
      </c>
    </row>
    <row r="196" ht="18" customHeight="1" spans="1:12">
      <c r="A196" s="261"/>
      <c r="B196" s="265"/>
      <c r="C196" s="265"/>
      <c r="D196" s="265"/>
      <c r="E196" s="265"/>
      <c r="F196" s="266"/>
      <c r="G196" s="259" t="s">
        <v>2801</v>
      </c>
      <c r="H196" s="260">
        <v>0</v>
      </c>
      <c r="I196" s="260">
        <v>0</v>
      </c>
      <c r="J196" s="260">
        <v>0</v>
      </c>
      <c r="K196" s="260">
        <f t="shared" si="38"/>
        <v>0</v>
      </c>
      <c r="L196" s="263">
        <v>0</v>
      </c>
    </row>
    <row r="197" ht="18" customHeight="1" spans="1:12">
      <c r="A197" s="261"/>
      <c r="B197" s="265"/>
      <c r="C197" s="265"/>
      <c r="D197" s="265"/>
      <c r="E197" s="265"/>
      <c r="F197" s="266"/>
      <c r="G197" s="259" t="s">
        <v>2802</v>
      </c>
      <c r="H197" s="260">
        <v>0</v>
      </c>
      <c r="I197" s="260">
        <v>0</v>
      </c>
      <c r="J197" s="260">
        <v>0</v>
      </c>
      <c r="K197" s="260">
        <f t="shared" si="38"/>
        <v>0</v>
      </c>
      <c r="L197" s="263">
        <v>0</v>
      </c>
    </row>
    <row r="198" ht="18" customHeight="1" spans="1:12">
      <c r="A198" s="261"/>
      <c r="B198" s="265"/>
      <c r="C198" s="265"/>
      <c r="D198" s="265"/>
      <c r="E198" s="265"/>
      <c r="F198" s="266"/>
      <c r="G198" s="259" t="s">
        <v>2803</v>
      </c>
      <c r="H198" s="260">
        <v>0</v>
      </c>
      <c r="I198" s="260">
        <v>0</v>
      </c>
      <c r="J198" s="260">
        <v>0</v>
      </c>
      <c r="K198" s="260">
        <f t="shared" si="38"/>
        <v>0</v>
      </c>
      <c r="L198" s="263">
        <v>0</v>
      </c>
    </row>
    <row r="199" ht="18" customHeight="1" spans="1:12">
      <c r="A199" s="261"/>
      <c r="B199" s="265"/>
      <c r="C199" s="265"/>
      <c r="D199" s="265"/>
      <c r="E199" s="265"/>
      <c r="F199" s="266"/>
      <c r="G199" s="259" t="s">
        <v>2804</v>
      </c>
      <c r="H199" s="260">
        <v>0</v>
      </c>
      <c r="I199" s="260">
        <v>0</v>
      </c>
      <c r="J199" s="260">
        <v>0</v>
      </c>
      <c r="K199" s="260">
        <f t="shared" si="38"/>
        <v>0</v>
      </c>
      <c r="L199" s="263">
        <v>0</v>
      </c>
    </row>
    <row r="200" ht="18" customHeight="1" spans="1:12">
      <c r="A200" s="261"/>
      <c r="B200" s="265"/>
      <c r="C200" s="265"/>
      <c r="D200" s="265"/>
      <c r="E200" s="265"/>
      <c r="F200" s="266"/>
      <c r="G200" s="258" t="s">
        <v>2805</v>
      </c>
      <c r="H200" s="264">
        <f>SUM(H201:H215)</f>
        <v>7073</v>
      </c>
      <c r="I200" s="264">
        <f>SUM(I201:I215)</f>
        <v>0</v>
      </c>
      <c r="J200" s="264">
        <f>SUM(J201:J215)</f>
        <v>0</v>
      </c>
      <c r="K200" s="256">
        <f t="shared" ref="K200:K215" si="39">SUM(H200+I200+J200)</f>
        <v>7073</v>
      </c>
      <c r="L200" s="257">
        <f>K200/H200*100-100</f>
        <v>0</v>
      </c>
    </row>
    <row r="201" ht="18" customHeight="1" spans="1:12">
      <c r="A201" s="261"/>
      <c r="B201" s="265"/>
      <c r="C201" s="265"/>
      <c r="D201" s="265"/>
      <c r="E201" s="265"/>
      <c r="F201" s="266"/>
      <c r="G201" s="259" t="s">
        <v>2806</v>
      </c>
      <c r="H201" s="260">
        <v>0</v>
      </c>
      <c r="I201" s="260">
        <v>0</v>
      </c>
      <c r="J201" s="260">
        <v>0</v>
      </c>
      <c r="K201" s="260">
        <f t="shared" si="39"/>
        <v>0</v>
      </c>
      <c r="L201" s="263">
        <v>0</v>
      </c>
    </row>
    <row r="202" ht="18" customHeight="1" spans="1:12">
      <c r="A202" s="261"/>
      <c r="B202" s="265"/>
      <c r="C202" s="265"/>
      <c r="D202" s="265"/>
      <c r="E202" s="265"/>
      <c r="F202" s="266"/>
      <c r="G202" s="259" t="s">
        <v>2807</v>
      </c>
      <c r="H202" s="260">
        <v>0</v>
      </c>
      <c r="I202" s="260">
        <v>0</v>
      </c>
      <c r="J202" s="260">
        <v>0</v>
      </c>
      <c r="K202" s="260">
        <f t="shared" si="39"/>
        <v>0</v>
      </c>
      <c r="L202" s="263">
        <v>0</v>
      </c>
    </row>
    <row r="203" ht="18" customHeight="1" spans="1:12">
      <c r="A203" s="261"/>
      <c r="B203" s="265"/>
      <c r="C203" s="265"/>
      <c r="D203" s="265"/>
      <c r="E203" s="265"/>
      <c r="F203" s="266"/>
      <c r="G203" s="259" t="s">
        <v>2808</v>
      </c>
      <c r="H203" s="260">
        <v>0</v>
      </c>
      <c r="I203" s="260">
        <v>0</v>
      </c>
      <c r="J203" s="260">
        <v>0</v>
      </c>
      <c r="K203" s="260">
        <f t="shared" si="39"/>
        <v>0</v>
      </c>
      <c r="L203" s="263">
        <v>0</v>
      </c>
    </row>
    <row r="204" ht="18" customHeight="1" spans="1:12">
      <c r="A204" s="261"/>
      <c r="B204" s="265"/>
      <c r="C204" s="265"/>
      <c r="D204" s="265"/>
      <c r="E204" s="265"/>
      <c r="F204" s="266"/>
      <c r="G204" s="259" t="s">
        <v>2809</v>
      </c>
      <c r="H204" s="260">
        <v>0</v>
      </c>
      <c r="I204" s="260">
        <v>0</v>
      </c>
      <c r="J204" s="260">
        <v>0</v>
      </c>
      <c r="K204" s="260">
        <f t="shared" si="39"/>
        <v>0</v>
      </c>
      <c r="L204" s="263">
        <v>0</v>
      </c>
    </row>
    <row r="205" ht="18" customHeight="1" spans="1:12">
      <c r="A205" s="261"/>
      <c r="B205" s="265"/>
      <c r="C205" s="265"/>
      <c r="D205" s="265"/>
      <c r="E205" s="265"/>
      <c r="F205" s="266"/>
      <c r="G205" s="259" t="s">
        <v>2810</v>
      </c>
      <c r="H205" s="260">
        <v>0</v>
      </c>
      <c r="I205" s="260">
        <v>0</v>
      </c>
      <c r="J205" s="260">
        <v>0</v>
      </c>
      <c r="K205" s="260">
        <f t="shared" si="39"/>
        <v>0</v>
      </c>
      <c r="L205" s="263">
        <v>0</v>
      </c>
    </row>
    <row r="206" ht="18" customHeight="1" spans="1:12">
      <c r="A206" s="261"/>
      <c r="B206" s="265"/>
      <c r="C206" s="265"/>
      <c r="D206" s="265"/>
      <c r="E206" s="265"/>
      <c r="F206" s="266"/>
      <c r="G206" s="259" t="s">
        <v>2811</v>
      </c>
      <c r="H206" s="260">
        <v>0</v>
      </c>
      <c r="I206" s="260">
        <v>0</v>
      </c>
      <c r="J206" s="260">
        <v>0</v>
      </c>
      <c r="K206" s="260">
        <f t="shared" si="39"/>
        <v>0</v>
      </c>
      <c r="L206" s="263">
        <v>0</v>
      </c>
    </row>
    <row r="207" ht="18" customHeight="1" spans="1:12">
      <c r="A207" s="261"/>
      <c r="B207" s="265"/>
      <c r="C207" s="265"/>
      <c r="D207" s="265"/>
      <c r="E207" s="265"/>
      <c r="F207" s="266"/>
      <c r="G207" s="259" t="s">
        <v>2812</v>
      </c>
      <c r="H207" s="260">
        <v>0</v>
      </c>
      <c r="I207" s="260">
        <v>0</v>
      </c>
      <c r="J207" s="260">
        <v>0</v>
      </c>
      <c r="K207" s="260">
        <f t="shared" si="39"/>
        <v>0</v>
      </c>
      <c r="L207" s="263">
        <v>0</v>
      </c>
    </row>
    <row r="208" ht="18" customHeight="1" spans="1:12">
      <c r="A208" s="261"/>
      <c r="B208" s="265"/>
      <c r="C208" s="265"/>
      <c r="D208" s="265"/>
      <c r="E208" s="265"/>
      <c r="F208" s="266"/>
      <c r="G208" s="259" t="s">
        <v>2813</v>
      </c>
      <c r="H208" s="260">
        <v>0</v>
      </c>
      <c r="I208" s="260">
        <v>0</v>
      </c>
      <c r="J208" s="260">
        <v>0</v>
      </c>
      <c r="K208" s="260">
        <f t="shared" si="39"/>
        <v>0</v>
      </c>
      <c r="L208" s="263">
        <v>0</v>
      </c>
    </row>
    <row r="209" ht="18" customHeight="1" spans="1:12">
      <c r="A209" s="261"/>
      <c r="B209" s="265"/>
      <c r="C209" s="265"/>
      <c r="D209" s="265"/>
      <c r="E209" s="265"/>
      <c r="F209" s="266"/>
      <c r="G209" s="259" t="s">
        <v>2814</v>
      </c>
      <c r="H209" s="260">
        <v>0</v>
      </c>
      <c r="I209" s="260">
        <v>0</v>
      </c>
      <c r="J209" s="260">
        <v>0</v>
      </c>
      <c r="K209" s="260">
        <f t="shared" si="39"/>
        <v>0</v>
      </c>
      <c r="L209" s="263">
        <v>0</v>
      </c>
    </row>
    <row r="210" ht="18" customHeight="1" spans="1:12">
      <c r="A210" s="261"/>
      <c r="B210" s="265"/>
      <c r="C210" s="265"/>
      <c r="D210" s="265"/>
      <c r="E210" s="265"/>
      <c r="F210" s="266"/>
      <c r="G210" s="259" t="s">
        <v>2815</v>
      </c>
      <c r="H210" s="260">
        <v>0</v>
      </c>
      <c r="I210" s="260">
        <v>0</v>
      </c>
      <c r="J210" s="260">
        <v>0</v>
      </c>
      <c r="K210" s="260">
        <f t="shared" si="39"/>
        <v>0</v>
      </c>
      <c r="L210" s="263">
        <v>0</v>
      </c>
    </row>
    <row r="211" ht="18" customHeight="1" spans="1:12">
      <c r="A211" s="261"/>
      <c r="B211" s="265"/>
      <c r="C211" s="265"/>
      <c r="D211" s="265"/>
      <c r="E211" s="265"/>
      <c r="F211" s="266"/>
      <c r="G211" s="259" t="s">
        <v>2816</v>
      </c>
      <c r="H211" s="260">
        <v>0</v>
      </c>
      <c r="I211" s="260">
        <v>0</v>
      </c>
      <c r="J211" s="260">
        <v>0</v>
      </c>
      <c r="K211" s="260">
        <f t="shared" si="39"/>
        <v>0</v>
      </c>
      <c r="L211" s="263">
        <v>0</v>
      </c>
    </row>
    <row r="212" ht="18" customHeight="1" spans="1:12">
      <c r="A212" s="261"/>
      <c r="B212" s="265"/>
      <c r="C212" s="265"/>
      <c r="D212" s="265"/>
      <c r="E212" s="265"/>
      <c r="F212" s="266"/>
      <c r="G212" s="259" t="s">
        <v>2817</v>
      </c>
      <c r="H212" s="260">
        <v>0</v>
      </c>
      <c r="I212" s="260">
        <v>0</v>
      </c>
      <c r="J212" s="260">
        <v>0</v>
      </c>
      <c r="K212" s="260">
        <f t="shared" si="39"/>
        <v>0</v>
      </c>
      <c r="L212" s="263">
        <v>0</v>
      </c>
    </row>
    <row r="213" ht="18" customHeight="1" spans="1:12">
      <c r="A213" s="261"/>
      <c r="B213" s="265"/>
      <c r="C213" s="265"/>
      <c r="D213" s="265"/>
      <c r="E213" s="265"/>
      <c r="F213" s="266"/>
      <c r="G213" s="259" t="s">
        <v>2818</v>
      </c>
      <c r="H213" s="260">
        <v>0</v>
      </c>
      <c r="I213" s="260">
        <v>0</v>
      </c>
      <c r="J213" s="260">
        <v>0</v>
      </c>
      <c r="K213" s="260">
        <f t="shared" si="39"/>
        <v>0</v>
      </c>
      <c r="L213" s="263">
        <v>0</v>
      </c>
    </row>
    <row r="214" ht="18" customHeight="1" spans="1:12">
      <c r="A214" s="261"/>
      <c r="B214" s="265"/>
      <c r="C214" s="265"/>
      <c r="D214" s="265"/>
      <c r="E214" s="265"/>
      <c r="F214" s="266"/>
      <c r="G214" s="259" t="s">
        <v>2819</v>
      </c>
      <c r="H214" s="260">
        <v>7073</v>
      </c>
      <c r="I214" s="260">
        <v>0</v>
      </c>
      <c r="J214" s="260">
        <v>0</v>
      </c>
      <c r="K214" s="260">
        <f t="shared" si="39"/>
        <v>7073</v>
      </c>
      <c r="L214" s="263">
        <f>K214/H214*100-100</f>
        <v>0</v>
      </c>
    </row>
    <row r="215" ht="18" customHeight="1" spans="1:12">
      <c r="A215" s="261"/>
      <c r="B215" s="265"/>
      <c r="C215" s="265"/>
      <c r="D215" s="265"/>
      <c r="E215" s="265"/>
      <c r="F215" s="266"/>
      <c r="G215" s="259" t="s">
        <v>2820</v>
      </c>
      <c r="H215" s="260">
        <v>0</v>
      </c>
      <c r="I215" s="260">
        <v>0</v>
      </c>
      <c r="J215" s="260">
        <v>0</v>
      </c>
      <c r="K215" s="260">
        <f t="shared" si="39"/>
        <v>0</v>
      </c>
      <c r="L215" s="263">
        <v>0</v>
      </c>
    </row>
    <row r="216" ht="18" customHeight="1" spans="1:12">
      <c r="A216" s="261"/>
      <c r="B216" s="265"/>
      <c r="C216" s="265"/>
      <c r="D216" s="265"/>
      <c r="E216" s="265"/>
      <c r="F216" s="266"/>
      <c r="G216" s="258" t="s">
        <v>2821</v>
      </c>
      <c r="H216" s="256">
        <f>SUM(H217:H231)</f>
        <v>0</v>
      </c>
      <c r="I216" s="256">
        <f>SUM(I217:I231)</f>
        <v>0</v>
      </c>
      <c r="J216" s="256">
        <f>SUM(J217:J231)</f>
        <v>0</v>
      </c>
      <c r="K216" s="256">
        <f>SUM(H216+J216)</f>
        <v>0</v>
      </c>
      <c r="L216" s="257">
        <v>0</v>
      </c>
    </row>
    <row r="217" ht="18" customHeight="1" spans="1:12">
      <c r="A217" s="261"/>
      <c r="B217" s="265"/>
      <c r="C217" s="265"/>
      <c r="D217" s="265"/>
      <c r="E217" s="265"/>
      <c r="F217" s="266"/>
      <c r="G217" s="259" t="s">
        <v>2822</v>
      </c>
      <c r="H217" s="260">
        <v>0</v>
      </c>
      <c r="I217" s="260">
        <v>0</v>
      </c>
      <c r="J217" s="260">
        <v>0</v>
      </c>
      <c r="K217" s="260">
        <f t="shared" ref="K217:K231" si="40">SUM(H217+I217+J217)</f>
        <v>0</v>
      </c>
      <c r="L217" s="263">
        <v>0</v>
      </c>
    </row>
    <row r="218" ht="18" customHeight="1" spans="1:12">
      <c r="A218" s="261"/>
      <c r="B218" s="265"/>
      <c r="C218" s="265"/>
      <c r="D218" s="265"/>
      <c r="E218" s="265"/>
      <c r="F218" s="266"/>
      <c r="G218" s="259" t="s">
        <v>2823</v>
      </c>
      <c r="H218" s="260">
        <v>0</v>
      </c>
      <c r="I218" s="260">
        <v>0</v>
      </c>
      <c r="J218" s="260">
        <v>0</v>
      </c>
      <c r="K218" s="260">
        <f t="shared" si="40"/>
        <v>0</v>
      </c>
      <c r="L218" s="263">
        <v>0</v>
      </c>
    </row>
    <row r="219" ht="18" customHeight="1" spans="1:12">
      <c r="A219" s="261"/>
      <c r="B219" s="265"/>
      <c r="C219" s="265"/>
      <c r="D219" s="265"/>
      <c r="E219" s="265"/>
      <c r="F219" s="266"/>
      <c r="G219" s="259" t="s">
        <v>2824</v>
      </c>
      <c r="H219" s="260">
        <v>0</v>
      </c>
      <c r="I219" s="260">
        <v>0</v>
      </c>
      <c r="J219" s="260">
        <v>0</v>
      </c>
      <c r="K219" s="260">
        <f t="shared" si="40"/>
        <v>0</v>
      </c>
      <c r="L219" s="263">
        <v>0</v>
      </c>
    </row>
    <row r="220" ht="18" customHeight="1" spans="1:12">
      <c r="A220" s="261"/>
      <c r="B220" s="265"/>
      <c r="C220" s="265"/>
      <c r="D220" s="265"/>
      <c r="E220" s="265"/>
      <c r="F220" s="266"/>
      <c r="G220" s="259" t="s">
        <v>2825</v>
      </c>
      <c r="H220" s="260">
        <v>0</v>
      </c>
      <c r="I220" s="260">
        <v>0</v>
      </c>
      <c r="J220" s="260">
        <v>0</v>
      </c>
      <c r="K220" s="260">
        <f t="shared" si="40"/>
        <v>0</v>
      </c>
      <c r="L220" s="263">
        <v>0</v>
      </c>
    </row>
    <row r="221" ht="18" customHeight="1" spans="1:12">
      <c r="A221" s="261"/>
      <c r="B221" s="265"/>
      <c r="C221" s="265"/>
      <c r="D221" s="265"/>
      <c r="E221" s="265"/>
      <c r="F221" s="266"/>
      <c r="G221" s="259" t="s">
        <v>2826</v>
      </c>
      <c r="H221" s="260">
        <v>0</v>
      </c>
      <c r="I221" s="260">
        <v>0</v>
      </c>
      <c r="J221" s="260">
        <v>0</v>
      </c>
      <c r="K221" s="260">
        <f t="shared" si="40"/>
        <v>0</v>
      </c>
      <c r="L221" s="263">
        <v>0</v>
      </c>
    </row>
    <row r="222" ht="18" customHeight="1" spans="1:12">
      <c r="A222" s="261"/>
      <c r="B222" s="265"/>
      <c r="C222" s="265"/>
      <c r="D222" s="265"/>
      <c r="E222" s="265"/>
      <c r="F222" s="266"/>
      <c r="G222" s="259" t="s">
        <v>2827</v>
      </c>
      <c r="H222" s="260">
        <v>0</v>
      </c>
      <c r="I222" s="260">
        <v>0</v>
      </c>
      <c r="J222" s="260">
        <v>0</v>
      </c>
      <c r="K222" s="260">
        <f t="shared" si="40"/>
        <v>0</v>
      </c>
      <c r="L222" s="263">
        <v>0</v>
      </c>
    </row>
    <row r="223" ht="18" customHeight="1" spans="1:12">
      <c r="A223" s="261"/>
      <c r="B223" s="265"/>
      <c r="C223" s="265"/>
      <c r="D223" s="265"/>
      <c r="E223" s="265"/>
      <c r="F223" s="266"/>
      <c r="G223" s="259" t="s">
        <v>2828</v>
      </c>
      <c r="H223" s="260">
        <v>0</v>
      </c>
      <c r="I223" s="260">
        <v>0</v>
      </c>
      <c r="J223" s="260">
        <v>0</v>
      </c>
      <c r="K223" s="260">
        <f t="shared" si="40"/>
        <v>0</v>
      </c>
      <c r="L223" s="263">
        <v>0</v>
      </c>
    </row>
    <row r="224" ht="18" customHeight="1" spans="1:12">
      <c r="A224" s="261"/>
      <c r="B224" s="265"/>
      <c r="C224" s="265"/>
      <c r="D224" s="265"/>
      <c r="E224" s="265"/>
      <c r="F224" s="266"/>
      <c r="G224" s="259" t="s">
        <v>2829</v>
      </c>
      <c r="H224" s="260">
        <v>0</v>
      </c>
      <c r="I224" s="260">
        <v>0</v>
      </c>
      <c r="J224" s="260">
        <v>0</v>
      </c>
      <c r="K224" s="260">
        <f t="shared" si="40"/>
        <v>0</v>
      </c>
      <c r="L224" s="263">
        <v>0</v>
      </c>
    </row>
    <row r="225" ht="18" customHeight="1" spans="1:12">
      <c r="A225" s="261"/>
      <c r="B225" s="265"/>
      <c r="C225" s="265"/>
      <c r="D225" s="265"/>
      <c r="E225" s="265"/>
      <c r="F225" s="266"/>
      <c r="G225" s="259" t="s">
        <v>2830</v>
      </c>
      <c r="H225" s="260">
        <v>0</v>
      </c>
      <c r="I225" s="260">
        <v>0</v>
      </c>
      <c r="J225" s="260">
        <v>0</v>
      </c>
      <c r="K225" s="260">
        <f t="shared" si="40"/>
        <v>0</v>
      </c>
      <c r="L225" s="263">
        <v>0</v>
      </c>
    </row>
    <row r="226" ht="18" customHeight="1" spans="1:12">
      <c r="A226" s="261"/>
      <c r="B226" s="265"/>
      <c r="C226" s="265"/>
      <c r="D226" s="265"/>
      <c r="E226" s="265"/>
      <c r="F226" s="266"/>
      <c r="G226" s="259" t="s">
        <v>2831</v>
      </c>
      <c r="H226" s="260">
        <v>0</v>
      </c>
      <c r="I226" s="260">
        <v>0</v>
      </c>
      <c r="J226" s="260">
        <v>0</v>
      </c>
      <c r="K226" s="260">
        <f t="shared" si="40"/>
        <v>0</v>
      </c>
      <c r="L226" s="263">
        <v>0</v>
      </c>
    </row>
    <row r="227" ht="18" customHeight="1" spans="1:12">
      <c r="A227" s="261"/>
      <c r="B227" s="265"/>
      <c r="C227" s="265"/>
      <c r="D227" s="265"/>
      <c r="E227" s="265"/>
      <c r="F227" s="266"/>
      <c r="G227" s="259" t="s">
        <v>2832</v>
      </c>
      <c r="H227" s="260">
        <v>0</v>
      </c>
      <c r="I227" s="260">
        <v>0</v>
      </c>
      <c r="J227" s="260">
        <v>0</v>
      </c>
      <c r="K227" s="260">
        <f t="shared" si="40"/>
        <v>0</v>
      </c>
      <c r="L227" s="263">
        <v>0</v>
      </c>
    </row>
    <row r="228" ht="18" customHeight="1" spans="1:12">
      <c r="A228" s="261"/>
      <c r="B228" s="265"/>
      <c r="C228" s="265"/>
      <c r="D228" s="265"/>
      <c r="E228" s="265"/>
      <c r="F228" s="266"/>
      <c r="G228" s="259" t="s">
        <v>2833</v>
      </c>
      <c r="H228" s="260">
        <v>0</v>
      </c>
      <c r="I228" s="260">
        <v>0</v>
      </c>
      <c r="J228" s="260">
        <v>0</v>
      </c>
      <c r="K228" s="260">
        <f t="shared" si="40"/>
        <v>0</v>
      </c>
      <c r="L228" s="263">
        <v>0</v>
      </c>
    </row>
    <row r="229" ht="18" customHeight="1" spans="1:12">
      <c r="A229" s="261"/>
      <c r="B229" s="265"/>
      <c r="C229" s="265"/>
      <c r="D229" s="265"/>
      <c r="E229" s="265"/>
      <c r="F229" s="266"/>
      <c r="G229" s="259" t="s">
        <v>2834</v>
      </c>
      <c r="H229" s="260">
        <v>0</v>
      </c>
      <c r="I229" s="260">
        <v>0</v>
      </c>
      <c r="J229" s="260">
        <v>0</v>
      </c>
      <c r="K229" s="260">
        <f t="shared" si="40"/>
        <v>0</v>
      </c>
      <c r="L229" s="263">
        <v>0</v>
      </c>
    </row>
    <row r="230" ht="18" customHeight="1" spans="1:12">
      <c r="A230" s="261"/>
      <c r="B230" s="265"/>
      <c r="C230" s="265"/>
      <c r="D230" s="265"/>
      <c r="E230" s="265"/>
      <c r="F230" s="266"/>
      <c r="G230" s="259" t="s">
        <v>2835</v>
      </c>
      <c r="H230" s="260">
        <v>0</v>
      </c>
      <c r="I230" s="260">
        <v>0</v>
      </c>
      <c r="J230" s="260">
        <v>0</v>
      </c>
      <c r="K230" s="260">
        <f t="shared" si="40"/>
        <v>0</v>
      </c>
      <c r="L230" s="263">
        <v>0</v>
      </c>
    </row>
    <row r="231" ht="18" customHeight="1" spans="1:12">
      <c r="A231" s="261"/>
      <c r="B231" s="265"/>
      <c r="C231" s="265"/>
      <c r="D231" s="265"/>
      <c r="E231" s="265"/>
      <c r="F231" s="266"/>
      <c r="G231" s="259" t="s">
        <v>2836</v>
      </c>
      <c r="H231" s="260">
        <v>0</v>
      </c>
      <c r="I231" s="260">
        <v>0</v>
      </c>
      <c r="J231" s="260">
        <v>0</v>
      </c>
      <c r="K231" s="260">
        <f t="shared" si="40"/>
        <v>0</v>
      </c>
      <c r="L231" s="263">
        <v>0</v>
      </c>
    </row>
    <row r="232" ht="18" customHeight="1" spans="1:12">
      <c r="A232" s="261"/>
      <c r="B232" s="265"/>
      <c r="C232" s="265"/>
      <c r="D232" s="265"/>
      <c r="E232" s="265"/>
      <c r="F232" s="266"/>
      <c r="G232" s="258" t="s">
        <v>2837</v>
      </c>
      <c r="H232" s="256">
        <f>SUM(H233,H246)</f>
        <v>0</v>
      </c>
      <c r="I232" s="256">
        <f>SUM(I233,I246)</f>
        <v>0</v>
      </c>
      <c r="J232" s="256">
        <f>SUM(J233,J246)</f>
        <v>0</v>
      </c>
      <c r="K232" s="256">
        <f t="shared" ref="K232:K245" si="41">SUM(H232+I232+J232)</f>
        <v>0</v>
      </c>
      <c r="L232" s="257">
        <v>0</v>
      </c>
    </row>
    <row r="233" ht="18" customHeight="1" spans="1:12">
      <c r="A233" s="261"/>
      <c r="B233" s="265"/>
      <c r="C233" s="265"/>
      <c r="D233" s="265"/>
      <c r="E233" s="265"/>
      <c r="F233" s="266"/>
      <c r="G233" s="258" t="s">
        <v>2838</v>
      </c>
      <c r="H233" s="256">
        <f>SUM(H234:H245)</f>
        <v>0</v>
      </c>
      <c r="I233" s="256">
        <f>SUM(I234:I245)</f>
        <v>0</v>
      </c>
      <c r="J233" s="256">
        <f>SUM(J234:J245)</f>
        <v>0</v>
      </c>
      <c r="K233" s="256">
        <f t="shared" si="41"/>
        <v>0</v>
      </c>
      <c r="L233" s="257">
        <v>0</v>
      </c>
    </row>
    <row r="234" ht="18" customHeight="1" spans="1:12">
      <c r="A234" s="261"/>
      <c r="B234" s="265"/>
      <c r="C234" s="265"/>
      <c r="D234" s="265"/>
      <c r="E234" s="265"/>
      <c r="F234" s="266"/>
      <c r="G234" s="259" t="s">
        <v>2839</v>
      </c>
      <c r="H234" s="260">
        <v>0</v>
      </c>
      <c r="I234" s="260">
        <v>0</v>
      </c>
      <c r="J234" s="260">
        <v>0</v>
      </c>
      <c r="K234" s="260">
        <f t="shared" si="41"/>
        <v>0</v>
      </c>
      <c r="L234" s="263">
        <v>0</v>
      </c>
    </row>
    <row r="235" ht="18" customHeight="1" spans="1:12">
      <c r="A235" s="261"/>
      <c r="B235" s="265"/>
      <c r="C235" s="265"/>
      <c r="D235" s="265"/>
      <c r="E235" s="265"/>
      <c r="F235" s="266"/>
      <c r="G235" s="259" t="s">
        <v>2840</v>
      </c>
      <c r="H235" s="260">
        <v>0</v>
      </c>
      <c r="I235" s="260">
        <v>0</v>
      </c>
      <c r="J235" s="260">
        <v>0</v>
      </c>
      <c r="K235" s="260">
        <f t="shared" si="41"/>
        <v>0</v>
      </c>
      <c r="L235" s="263">
        <v>0</v>
      </c>
    </row>
    <row r="236" ht="18" customHeight="1" spans="1:12">
      <c r="A236" s="261"/>
      <c r="B236" s="265"/>
      <c r="C236" s="265"/>
      <c r="D236" s="265"/>
      <c r="E236" s="265"/>
      <c r="F236" s="266"/>
      <c r="G236" s="259" t="s">
        <v>2841</v>
      </c>
      <c r="H236" s="260">
        <v>0</v>
      </c>
      <c r="I236" s="260">
        <v>0</v>
      </c>
      <c r="J236" s="260">
        <v>0</v>
      </c>
      <c r="K236" s="260">
        <f t="shared" si="41"/>
        <v>0</v>
      </c>
      <c r="L236" s="263">
        <v>0</v>
      </c>
    </row>
    <row r="237" ht="18" customHeight="1" spans="1:12">
      <c r="A237" s="261"/>
      <c r="B237" s="265"/>
      <c r="C237" s="265"/>
      <c r="D237" s="265"/>
      <c r="E237" s="265"/>
      <c r="F237" s="266"/>
      <c r="G237" s="259" t="s">
        <v>2842</v>
      </c>
      <c r="H237" s="260">
        <v>0</v>
      </c>
      <c r="I237" s="260">
        <v>0</v>
      </c>
      <c r="J237" s="260">
        <v>0</v>
      </c>
      <c r="K237" s="260">
        <f t="shared" si="41"/>
        <v>0</v>
      </c>
      <c r="L237" s="263">
        <v>0</v>
      </c>
    </row>
    <row r="238" ht="18" customHeight="1" spans="1:12">
      <c r="A238" s="261"/>
      <c r="B238" s="265"/>
      <c r="C238" s="265"/>
      <c r="D238" s="265"/>
      <c r="E238" s="265"/>
      <c r="F238" s="266"/>
      <c r="G238" s="259" t="s">
        <v>2843</v>
      </c>
      <c r="H238" s="260">
        <v>0</v>
      </c>
      <c r="I238" s="260">
        <v>0</v>
      </c>
      <c r="J238" s="260">
        <v>0</v>
      </c>
      <c r="K238" s="260">
        <f t="shared" si="41"/>
        <v>0</v>
      </c>
      <c r="L238" s="263">
        <v>0</v>
      </c>
    </row>
    <row r="239" ht="18" customHeight="1" spans="1:12">
      <c r="A239" s="261"/>
      <c r="B239" s="265"/>
      <c r="C239" s="265"/>
      <c r="D239" s="265"/>
      <c r="E239" s="265"/>
      <c r="F239" s="266"/>
      <c r="G239" s="259" t="s">
        <v>2844</v>
      </c>
      <c r="H239" s="260">
        <v>0</v>
      </c>
      <c r="I239" s="260">
        <v>0</v>
      </c>
      <c r="J239" s="260">
        <v>0</v>
      </c>
      <c r="K239" s="260">
        <f t="shared" si="41"/>
        <v>0</v>
      </c>
      <c r="L239" s="263">
        <v>0</v>
      </c>
    </row>
    <row r="240" ht="18" customHeight="1" spans="1:12">
      <c r="A240" s="261"/>
      <c r="B240" s="265"/>
      <c r="C240" s="265"/>
      <c r="D240" s="265"/>
      <c r="E240" s="265"/>
      <c r="F240" s="266"/>
      <c r="G240" s="259" t="s">
        <v>2845</v>
      </c>
      <c r="H240" s="260">
        <v>0</v>
      </c>
      <c r="I240" s="260">
        <v>0</v>
      </c>
      <c r="J240" s="260">
        <v>0</v>
      </c>
      <c r="K240" s="260">
        <f t="shared" si="41"/>
        <v>0</v>
      </c>
      <c r="L240" s="263">
        <v>0</v>
      </c>
    </row>
    <row r="241" ht="18" customHeight="1" spans="1:12">
      <c r="A241" s="261"/>
      <c r="B241" s="265"/>
      <c r="C241" s="265"/>
      <c r="D241" s="265"/>
      <c r="E241" s="265"/>
      <c r="F241" s="266"/>
      <c r="G241" s="259" t="s">
        <v>2846</v>
      </c>
      <c r="H241" s="260">
        <v>0</v>
      </c>
      <c r="I241" s="260">
        <v>0</v>
      </c>
      <c r="J241" s="260">
        <v>0</v>
      </c>
      <c r="K241" s="260">
        <f t="shared" si="41"/>
        <v>0</v>
      </c>
      <c r="L241" s="263">
        <v>0</v>
      </c>
    </row>
    <row r="242" ht="18" customHeight="1" spans="1:12">
      <c r="A242" s="261"/>
      <c r="B242" s="265"/>
      <c r="C242" s="265"/>
      <c r="D242" s="265"/>
      <c r="E242" s="265"/>
      <c r="F242" s="266"/>
      <c r="G242" s="259" t="s">
        <v>2847</v>
      </c>
      <c r="H242" s="260">
        <v>0</v>
      </c>
      <c r="I242" s="260">
        <v>0</v>
      </c>
      <c r="J242" s="260">
        <v>0</v>
      </c>
      <c r="K242" s="260">
        <f t="shared" si="41"/>
        <v>0</v>
      </c>
      <c r="L242" s="263">
        <v>0</v>
      </c>
    </row>
    <row r="243" ht="18" customHeight="1" spans="1:12">
      <c r="A243" s="261"/>
      <c r="B243" s="265"/>
      <c r="C243" s="265"/>
      <c r="D243" s="265"/>
      <c r="E243" s="265"/>
      <c r="F243" s="266"/>
      <c r="G243" s="259" t="s">
        <v>2848</v>
      </c>
      <c r="H243" s="260">
        <v>0</v>
      </c>
      <c r="I243" s="260">
        <v>0</v>
      </c>
      <c r="J243" s="260">
        <v>0</v>
      </c>
      <c r="K243" s="260">
        <f t="shared" si="41"/>
        <v>0</v>
      </c>
      <c r="L243" s="263">
        <v>0</v>
      </c>
    </row>
    <row r="244" ht="18" customHeight="1" spans="1:12">
      <c r="A244" s="261"/>
      <c r="B244" s="265"/>
      <c r="C244" s="265"/>
      <c r="D244" s="265"/>
      <c r="E244" s="265"/>
      <c r="F244" s="266"/>
      <c r="G244" s="259" t="s">
        <v>2849</v>
      </c>
      <c r="H244" s="260">
        <v>0</v>
      </c>
      <c r="I244" s="260">
        <v>0</v>
      </c>
      <c r="J244" s="260">
        <v>0</v>
      </c>
      <c r="K244" s="260">
        <f t="shared" si="41"/>
        <v>0</v>
      </c>
      <c r="L244" s="263">
        <v>0</v>
      </c>
    </row>
    <row r="245" ht="18" customHeight="1" spans="1:12">
      <c r="A245" s="261"/>
      <c r="B245" s="265"/>
      <c r="C245" s="265"/>
      <c r="D245" s="265"/>
      <c r="E245" s="265"/>
      <c r="F245" s="266"/>
      <c r="G245" s="259" t="s">
        <v>2850</v>
      </c>
      <c r="H245" s="260">
        <v>0</v>
      </c>
      <c r="I245" s="260">
        <v>0</v>
      </c>
      <c r="J245" s="260">
        <v>0</v>
      </c>
      <c r="K245" s="260">
        <f t="shared" si="41"/>
        <v>0</v>
      </c>
      <c r="L245" s="263">
        <v>0</v>
      </c>
    </row>
    <row r="246" ht="18" customHeight="1" spans="1:12">
      <c r="A246" s="261"/>
      <c r="B246" s="265"/>
      <c r="C246" s="265"/>
      <c r="D246" s="265"/>
      <c r="E246" s="265"/>
      <c r="F246" s="266"/>
      <c r="G246" s="258" t="s">
        <v>2851</v>
      </c>
      <c r="H246" s="256">
        <f>SUM(H247:H252)</f>
        <v>0</v>
      </c>
      <c r="I246" s="256">
        <f>SUM(I247:I252)</f>
        <v>0</v>
      </c>
      <c r="J246" s="256">
        <f>SUM(J247:J252)</f>
        <v>0</v>
      </c>
      <c r="K246" s="256">
        <f t="shared" ref="K246:K252" si="42">SUM(H246+I246+J246)</f>
        <v>0</v>
      </c>
      <c r="L246" s="257">
        <v>0</v>
      </c>
    </row>
    <row r="247" ht="18" customHeight="1" spans="1:12">
      <c r="A247" s="261"/>
      <c r="B247" s="265"/>
      <c r="C247" s="265"/>
      <c r="D247" s="265"/>
      <c r="E247" s="265"/>
      <c r="F247" s="266"/>
      <c r="G247" s="259" t="s">
        <v>2080</v>
      </c>
      <c r="H247" s="260">
        <v>0</v>
      </c>
      <c r="I247" s="260">
        <v>0</v>
      </c>
      <c r="J247" s="260">
        <v>0</v>
      </c>
      <c r="K247" s="260">
        <f t="shared" si="42"/>
        <v>0</v>
      </c>
      <c r="L247" s="263">
        <v>0</v>
      </c>
    </row>
    <row r="248" ht="18" customHeight="1" spans="1:12">
      <c r="A248" s="261"/>
      <c r="B248" s="265"/>
      <c r="C248" s="265"/>
      <c r="D248" s="265"/>
      <c r="E248" s="265"/>
      <c r="F248" s="266"/>
      <c r="G248" s="259" t="s">
        <v>2181</v>
      </c>
      <c r="H248" s="260">
        <v>0</v>
      </c>
      <c r="I248" s="260">
        <v>0</v>
      </c>
      <c r="J248" s="260">
        <v>0</v>
      </c>
      <c r="K248" s="260">
        <f t="shared" si="42"/>
        <v>0</v>
      </c>
      <c r="L248" s="263">
        <v>0</v>
      </c>
    </row>
    <row r="249" ht="18" customHeight="1" spans="1:12">
      <c r="A249" s="261"/>
      <c r="B249" s="265"/>
      <c r="C249" s="265"/>
      <c r="D249" s="265"/>
      <c r="E249" s="265"/>
      <c r="F249" s="266"/>
      <c r="G249" s="259" t="s">
        <v>2852</v>
      </c>
      <c r="H249" s="260">
        <v>0</v>
      </c>
      <c r="I249" s="260">
        <v>0</v>
      </c>
      <c r="J249" s="260">
        <v>0</v>
      </c>
      <c r="K249" s="260">
        <f t="shared" si="42"/>
        <v>0</v>
      </c>
      <c r="L249" s="263">
        <v>0</v>
      </c>
    </row>
    <row r="250" ht="18" customHeight="1" spans="1:12">
      <c r="A250" s="261"/>
      <c r="B250" s="265"/>
      <c r="C250" s="265"/>
      <c r="D250" s="265"/>
      <c r="E250" s="265"/>
      <c r="F250" s="266"/>
      <c r="G250" s="259" t="s">
        <v>2853</v>
      </c>
      <c r="H250" s="260">
        <v>0</v>
      </c>
      <c r="I250" s="260">
        <v>0</v>
      </c>
      <c r="J250" s="260">
        <v>0</v>
      </c>
      <c r="K250" s="260">
        <f t="shared" si="42"/>
        <v>0</v>
      </c>
      <c r="L250" s="263">
        <v>0</v>
      </c>
    </row>
    <row r="251" ht="18" customHeight="1" spans="1:12">
      <c r="A251" s="261"/>
      <c r="B251" s="265"/>
      <c r="C251" s="265"/>
      <c r="D251" s="265"/>
      <c r="E251" s="265"/>
      <c r="F251" s="266"/>
      <c r="G251" s="259" t="s">
        <v>2854</v>
      </c>
      <c r="H251" s="260">
        <v>0</v>
      </c>
      <c r="I251" s="260">
        <v>0</v>
      </c>
      <c r="J251" s="260">
        <v>0</v>
      </c>
      <c r="K251" s="260">
        <f t="shared" si="42"/>
        <v>0</v>
      </c>
      <c r="L251" s="263">
        <v>0</v>
      </c>
    </row>
    <row r="252" ht="18" customHeight="1" spans="1:12">
      <c r="A252" s="261"/>
      <c r="B252" s="265"/>
      <c r="C252" s="265"/>
      <c r="D252" s="265"/>
      <c r="E252" s="265"/>
      <c r="F252" s="266"/>
      <c r="G252" s="259" t="s">
        <v>2855</v>
      </c>
      <c r="H252" s="260">
        <v>0</v>
      </c>
      <c r="I252" s="260">
        <v>0</v>
      </c>
      <c r="J252" s="260">
        <v>0</v>
      </c>
      <c r="K252" s="260">
        <f t="shared" si="42"/>
        <v>0</v>
      </c>
      <c r="L252" s="263">
        <v>0</v>
      </c>
    </row>
    <row r="253" ht="18" customHeight="1" spans="1:12">
      <c r="A253" s="261"/>
      <c r="B253" s="265"/>
      <c r="C253" s="265"/>
      <c r="D253" s="265"/>
      <c r="E253" s="265"/>
      <c r="F253" s="266"/>
      <c r="G253" s="259"/>
      <c r="H253" s="260"/>
      <c r="I253" s="260"/>
      <c r="J253" s="260"/>
      <c r="K253" s="269"/>
      <c r="L253" s="269"/>
    </row>
    <row r="254" ht="18" customHeight="1" spans="1:12">
      <c r="A254" s="261"/>
      <c r="B254" s="265"/>
      <c r="C254" s="265"/>
      <c r="D254" s="265"/>
      <c r="E254" s="265"/>
      <c r="F254" s="266"/>
      <c r="G254" s="259"/>
      <c r="H254" s="260"/>
      <c r="I254" s="260"/>
      <c r="J254" s="260"/>
      <c r="K254" s="269"/>
      <c r="L254" s="269"/>
    </row>
    <row r="255" ht="18" customHeight="1" spans="1:12">
      <c r="A255" s="261"/>
      <c r="B255" s="265"/>
      <c r="C255" s="265"/>
      <c r="D255" s="265"/>
      <c r="E255" s="265"/>
      <c r="F255" s="266"/>
      <c r="G255" s="259"/>
      <c r="H255" s="260"/>
      <c r="I255" s="260"/>
      <c r="J255" s="260"/>
      <c r="K255" s="269"/>
      <c r="L255" s="269"/>
    </row>
    <row r="256" ht="18" customHeight="1" spans="1:12">
      <c r="A256" s="261"/>
      <c r="B256" s="265"/>
      <c r="C256" s="265"/>
      <c r="D256" s="265"/>
      <c r="E256" s="265"/>
      <c r="F256" s="266"/>
      <c r="G256" s="259"/>
      <c r="H256" s="260"/>
      <c r="I256" s="260"/>
      <c r="J256" s="260"/>
      <c r="K256" s="269"/>
      <c r="L256" s="269"/>
    </row>
    <row r="257" ht="18" customHeight="1" spans="1:12">
      <c r="A257" s="255" t="s">
        <v>2856</v>
      </c>
      <c r="B257" s="256">
        <f>SUM(B6:B11,B17:B18,B21:B26,B32:B33)</f>
        <v>53489</v>
      </c>
      <c r="C257" s="256">
        <f>SUM(C6:C11,C17:C18,C21:C26,C32:C33)</f>
        <v>53550</v>
      </c>
      <c r="D257" s="256">
        <f>SUM(D6:D11,D17:D18,D21:D26,D32:D33)</f>
        <v>-45389</v>
      </c>
      <c r="E257" s="256">
        <f t="shared" ref="E257:E262" si="43">SUM(B257+C257+D257)</f>
        <v>61650</v>
      </c>
      <c r="F257" s="257">
        <f t="shared" ref="F257:F261" si="44">E257/B257*100-100</f>
        <v>15.2573426311952</v>
      </c>
      <c r="G257" s="258" t="s">
        <v>2528</v>
      </c>
      <c r="H257" s="256">
        <f>SUM(H6,H22,H33,H91,H126,H170,H174,H200,H216,H232)</f>
        <v>92497</v>
      </c>
      <c r="I257" s="256">
        <f>SUM(I6,I22,I33,I91,I126,I170,I174,I200,I216,I232)</f>
        <v>110900</v>
      </c>
      <c r="J257" s="256">
        <f>SUM(J6,J22,J33,J91,J126,J170,J174,J200,J216,J232)</f>
        <v>-1696</v>
      </c>
      <c r="K257" s="256">
        <f t="shared" ref="K257:K262" si="45">SUM(H257+I257+J257)</f>
        <v>201701</v>
      </c>
      <c r="L257" s="257">
        <f t="shared" ref="L257:L261" si="46">K257/H257*100-100</f>
        <v>118.062207422943</v>
      </c>
    </row>
    <row r="258" ht="18" customHeight="1" spans="1:12">
      <c r="A258" s="255" t="s">
        <v>2857</v>
      </c>
      <c r="B258" s="256">
        <f>SUM(B259:B262)</f>
        <v>4008</v>
      </c>
      <c r="C258" s="256">
        <f>SUM(C259:C262)</f>
        <v>2243</v>
      </c>
      <c r="D258" s="256">
        <f t="shared" ref="D258:J258" si="47">SUM(D259:D262)</f>
        <v>0</v>
      </c>
      <c r="E258" s="256">
        <f t="shared" si="43"/>
        <v>6251</v>
      </c>
      <c r="F258" s="257">
        <f t="shared" si="44"/>
        <v>55.9630738522954</v>
      </c>
      <c r="G258" s="258" t="s">
        <v>2858</v>
      </c>
      <c r="H258" s="256">
        <f t="shared" si="47"/>
        <v>25000</v>
      </c>
      <c r="I258" s="256">
        <f t="shared" si="47"/>
        <v>0</v>
      </c>
      <c r="J258" s="256">
        <f t="shared" si="47"/>
        <v>-23000</v>
      </c>
      <c r="K258" s="256">
        <f t="shared" si="45"/>
        <v>2000</v>
      </c>
      <c r="L258" s="257">
        <f t="shared" si="46"/>
        <v>-92</v>
      </c>
    </row>
    <row r="259" ht="18" customHeight="1" spans="1:12">
      <c r="A259" s="261" t="s">
        <v>2859</v>
      </c>
      <c r="B259" s="260">
        <v>0</v>
      </c>
      <c r="C259" s="260">
        <v>2243</v>
      </c>
      <c r="D259" s="260">
        <v>0</v>
      </c>
      <c r="E259" s="260">
        <f t="shared" si="43"/>
        <v>2243</v>
      </c>
      <c r="F259" s="263">
        <v>0</v>
      </c>
      <c r="G259" s="259" t="s">
        <v>2860</v>
      </c>
      <c r="H259" s="260">
        <v>0</v>
      </c>
      <c r="I259" s="260">
        <v>0</v>
      </c>
      <c r="J259" s="260">
        <v>0</v>
      </c>
      <c r="K259" s="260">
        <f t="shared" si="45"/>
        <v>0</v>
      </c>
      <c r="L259" s="263">
        <v>0</v>
      </c>
    </row>
    <row r="260" ht="18" customHeight="1" spans="1:12">
      <c r="A260" s="261" t="s">
        <v>2861</v>
      </c>
      <c r="B260" s="260">
        <v>0</v>
      </c>
      <c r="C260" s="260">
        <v>0</v>
      </c>
      <c r="D260" s="260">
        <v>0</v>
      </c>
      <c r="E260" s="260">
        <f t="shared" si="43"/>
        <v>0</v>
      </c>
      <c r="F260" s="263">
        <v>0</v>
      </c>
      <c r="G260" s="259" t="s">
        <v>2862</v>
      </c>
      <c r="H260" s="260">
        <v>0</v>
      </c>
      <c r="I260" s="260">
        <v>0</v>
      </c>
      <c r="J260" s="260">
        <v>0</v>
      </c>
      <c r="K260" s="260">
        <f t="shared" si="45"/>
        <v>0</v>
      </c>
      <c r="L260" s="263">
        <v>0</v>
      </c>
    </row>
    <row r="261" ht="18" customHeight="1" spans="1:12">
      <c r="A261" s="261" t="s">
        <v>2863</v>
      </c>
      <c r="B261" s="260">
        <v>4008</v>
      </c>
      <c r="C261" s="260">
        <v>0</v>
      </c>
      <c r="D261" s="260">
        <v>0</v>
      </c>
      <c r="E261" s="260">
        <f t="shared" si="43"/>
        <v>4008</v>
      </c>
      <c r="F261" s="263">
        <f t="shared" si="44"/>
        <v>0</v>
      </c>
      <c r="G261" s="259" t="s">
        <v>2864</v>
      </c>
      <c r="H261" s="260">
        <v>25000</v>
      </c>
      <c r="I261" s="260">
        <v>0</v>
      </c>
      <c r="J261" s="260">
        <v>-23000</v>
      </c>
      <c r="K261" s="260">
        <f t="shared" si="45"/>
        <v>2000</v>
      </c>
      <c r="L261" s="263">
        <f t="shared" si="46"/>
        <v>-92</v>
      </c>
    </row>
    <row r="262" ht="18" customHeight="1" spans="1:12">
      <c r="A262" s="261" t="s">
        <v>2865</v>
      </c>
      <c r="B262" s="260">
        <v>0</v>
      </c>
      <c r="C262" s="260">
        <v>0</v>
      </c>
      <c r="D262" s="260">
        <v>0</v>
      </c>
      <c r="E262" s="260">
        <f t="shared" si="43"/>
        <v>0</v>
      </c>
      <c r="F262" s="263">
        <v>0</v>
      </c>
      <c r="G262" s="259" t="s">
        <v>2866</v>
      </c>
      <c r="H262" s="260">
        <v>0</v>
      </c>
      <c r="I262" s="260">
        <v>0</v>
      </c>
      <c r="J262" s="260">
        <v>0</v>
      </c>
      <c r="K262" s="260">
        <f t="shared" si="45"/>
        <v>0</v>
      </c>
      <c r="L262" s="263">
        <v>0</v>
      </c>
    </row>
    <row r="263" ht="18" customHeight="1" spans="1:12">
      <c r="A263" s="255" t="s">
        <v>2867</v>
      </c>
      <c r="B263" s="256">
        <f>SUM(B264:B265)</f>
        <v>62020</v>
      </c>
      <c r="C263" s="256">
        <f>SUM(C264:C265)</f>
        <v>76800</v>
      </c>
      <c r="D263" s="256">
        <f t="shared" ref="D263:J263" si="48">SUM(D264:D265)</f>
        <v>0</v>
      </c>
      <c r="E263" s="256">
        <f t="shared" ref="E263:E265" si="49">SUM(B263+C263+D263)</f>
        <v>138820</v>
      </c>
      <c r="F263" s="257">
        <f t="shared" ref="F263:F267" si="50">E263/B263*100-100</f>
        <v>123.831022250887</v>
      </c>
      <c r="G263" s="258" t="s">
        <v>2868</v>
      </c>
      <c r="H263" s="256">
        <f t="shared" si="48"/>
        <v>2020</v>
      </c>
      <c r="I263" s="256">
        <f t="shared" si="48"/>
        <v>1000</v>
      </c>
      <c r="J263" s="256">
        <f t="shared" si="48"/>
        <v>0</v>
      </c>
      <c r="K263" s="256">
        <f t="shared" ref="K263:K265" si="51">SUM(H263+I263+J263)</f>
        <v>3020</v>
      </c>
      <c r="L263" s="257">
        <v>100</v>
      </c>
    </row>
    <row r="264" ht="18" customHeight="1" spans="1:12">
      <c r="A264" s="261" t="s">
        <v>2869</v>
      </c>
      <c r="B264" s="260">
        <v>0</v>
      </c>
      <c r="C264" s="260">
        <v>0</v>
      </c>
      <c r="D264" s="260">
        <v>0</v>
      </c>
      <c r="E264" s="260">
        <f t="shared" si="49"/>
        <v>0</v>
      </c>
      <c r="F264" s="263">
        <v>0</v>
      </c>
      <c r="G264" s="259" t="s">
        <v>2870</v>
      </c>
      <c r="H264" s="260">
        <v>2020</v>
      </c>
      <c r="I264" s="260">
        <v>1000</v>
      </c>
      <c r="J264" s="260">
        <v>0</v>
      </c>
      <c r="K264" s="260">
        <f t="shared" si="51"/>
        <v>3020</v>
      </c>
      <c r="L264" s="263">
        <v>100</v>
      </c>
    </row>
    <row r="265" ht="18" customHeight="1" spans="1:12">
      <c r="A265" s="261" t="s">
        <v>2871</v>
      </c>
      <c r="B265" s="260">
        <v>62020</v>
      </c>
      <c r="C265" s="260">
        <v>76800</v>
      </c>
      <c r="D265" s="260">
        <v>0</v>
      </c>
      <c r="E265" s="260">
        <f t="shared" si="49"/>
        <v>138820</v>
      </c>
      <c r="F265" s="263">
        <f t="shared" si="50"/>
        <v>123.831022250887</v>
      </c>
      <c r="G265" s="259" t="s">
        <v>2872</v>
      </c>
      <c r="H265" s="260">
        <v>0</v>
      </c>
      <c r="I265" s="260">
        <v>0</v>
      </c>
      <c r="J265" s="260">
        <v>0</v>
      </c>
      <c r="K265" s="260">
        <f t="shared" si="51"/>
        <v>0</v>
      </c>
      <c r="L265" s="263">
        <v>0</v>
      </c>
    </row>
    <row r="266" ht="18" customHeight="1" spans="1:12">
      <c r="A266" s="261"/>
      <c r="B266" s="260"/>
      <c r="C266" s="260"/>
      <c r="D266" s="260"/>
      <c r="E266" s="265"/>
      <c r="F266" s="266"/>
      <c r="G266" s="259"/>
      <c r="H266" s="260"/>
      <c r="I266" s="260"/>
      <c r="J266" s="260"/>
      <c r="K266" s="269"/>
      <c r="L266" s="263"/>
    </row>
    <row r="267" ht="18" customHeight="1" spans="1:12">
      <c r="A267" s="270" t="s">
        <v>2873</v>
      </c>
      <c r="B267" s="256">
        <f>SUM(B257,B258,B263)</f>
        <v>119517</v>
      </c>
      <c r="C267" s="256">
        <f>SUM(C257,C258,C263)</f>
        <v>132593</v>
      </c>
      <c r="D267" s="256">
        <f t="shared" ref="D267:J267" si="52">SUM(D257,D258,D263)</f>
        <v>-45389</v>
      </c>
      <c r="E267" s="256">
        <f>SUM(B267+C267+D267)</f>
        <v>206721</v>
      </c>
      <c r="F267" s="257">
        <f t="shared" si="50"/>
        <v>72.963678807199</v>
      </c>
      <c r="G267" s="271" t="s">
        <v>2874</v>
      </c>
      <c r="H267" s="264">
        <f t="shared" si="52"/>
        <v>119517</v>
      </c>
      <c r="I267" s="264">
        <f t="shared" si="52"/>
        <v>111900</v>
      </c>
      <c r="J267" s="264">
        <f t="shared" si="52"/>
        <v>-24696</v>
      </c>
      <c r="K267" s="256">
        <f>SUM(H267+I267+J267)</f>
        <v>206721</v>
      </c>
      <c r="L267" s="257">
        <f>K267/H267*100-100</f>
        <v>72.963678807199</v>
      </c>
    </row>
  </sheetData>
  <mergeCells count="3">
    <mergeCell ref="A2:L2"/>
    <mergeCell ref="A4:F4"/>
    <mergeCell ref="G4:L4"/>
  </mergeCells>
  <printOptions horizontalCentered="1"/>
  <pageMargins left="0.357638888888889" right="0.357638888888889" top="0.409027777777778" bottom="0.802777777777778" header="0.302777777777778" footer="0.302777777777778"/>
  <pageSetup paperSize="9" scale="60" firstPageNumber="26" orientation="landscape" useFirstPageNumber="1" horizontalDpi="300" verticalDpi="300"/>
  <headerFooter alignWithMargins="0" scaleWithDoc="0">
    <oddFooter>&amp;C&amp;14&amp;B&amp;P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C282"/>
  <sheetViews>
    <sheetView zoomScale="90" zoomScaleNormal="90" workbookViewId="0">
      <pane xSplit="3" ySplit="5" topLeftCell="D6" activePane="bottomRight" state="frozen"/>
      <selection/>
      <selection pane="topRight"/>
      <selection pane="bottomLeft"/>
      <selection pane="bottomRight" activeCell="A6" sqref="A6"/>
    </sheetView>
  </sheetViews>
  <sheetFormatPr defaultColWidth="9" defaultRowHeight="12"/>
  <cols>
    <col min="1" max="1" width="39.25" style="109" customWidth="1"/>
    <col min="2" max="2" width="42" style="110" hidden="1" customWidth="1"/>
    <col min="3" max="3" width="23.125" style="110" customWidth="1"/>
    <col min="4" max="4" width="23.125" style="111" hidden="1" customWidth="1"/>
    <col min="5" max="5" width="23.125" style="112" customWidth="1"/>
    <col min="6" max="6" width="16.875" style="113" hidden="1" customWidth="1"/>
    <col min="7" max="7" width="16.875" style="113" customWidth="1"/>
    <col min="8" max="8" width="15" style="113" hidden="1" customWidth="1"/>
    <col min="9" max="9" width="15" style="114" hidden="1" customWidth="1"/>
    <col min="10" max="10" width="15" style="113" customWidth="1"/>
    <col min="11" max="11" width="15" style="113" hidden="1" customWidth="1"/>
    <col min="12" max="12" width="20.25" style="109" customWidth="1"/>
    <col min="13" max="13" width="19.375" style="110" customWidth="1"/>
    <col min="14" max="14" width="14" style="109" customWidth="1"/>
    <col min="15" max="15" width="6.66666666666667" style="109" customWidth="1"/>
    <col min="16" max="260" width="9" style="109"/>
    <col min="261" max="16384" width="9" style="107"/>
  </cols>
  <sheetData>
    <row r="1" s="107" customFormat="1" ht="28" customHeight="1" spans="1:260">
      <c r="A1" s="115" t="s">
        <v>16</v>
      </c>
      <c r="B1" s="110"/>
      <c r="C1" s="110"/>
      <c r="D1" s="111"/>
      <c r="E1" s="112"/>
      <c r="F1" s="113"/>
      <c r="G1" s="113"/>
      <c r="H1" s="113"/>
      <c r="I1" s="114"/>
      <c r="J1" s="113"/>
      <c r="K1" s="113"/>
      <c r="L1" s="109"/>
      <c r="M1" s="153"/>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09"/>
      <c r="CA1" s="109"/>
      <c r="CB1" s="109"/>
      <c r="CC1" s="109"/>
      <c r="CD1" s="109"/>
      <c r="CE1" s="109"/>
      <c r="CF1" s="109"/>
      <c r="CG1" s="109"/>
      <c r="CH1" s="109"/>
      <c r="CI1" s="109"/>
      <c r="CJ1" s="109"/>
      <c r="CK1" s="109"/>
      <c r="CL1" s="109"/>
      <c r="CM1" s="109"/>
      <c r="CN1" s="109"/>
      <c r="CO1" s="109"/>
      <c r="CP1" s="109"/>
      <c r="CQ1" s="109"/>
      <c r="CR1" s="109"/>
      <c r="CS1" s="109"/>
      <c r="CT1" s="109"/>
      <c r="CU1" s="109"/>
      <c r="CV1" s="109"/>
      <c r="CW1" s="109"/>
      <c r="CX1" s="109"/>
      <c r="CY1" s="109"/>
      <c r="CZ1" s="109"/>
      <c r="DA1" s="109"/>
      <c r="DB1" s="109"/>
      <c r="DC1" s="109"/>
      <c r="DD1" s="109"/>
      <c r="DE1" s="109"/>
      <c r="DF1" s="109"/>
      <c r="DG1" s="109"/>
      <c r="DH1" s="109"/>
      <c r="DI1" s="109"/>
      <c r="DJ1" s="109"/>
      <c r="DK1" s="109"/>
      <c r="DL1" s="109"/>
      <c r="DM1" s="109"/>
      <c r="DN1" s="109"/>
      <c r="DO1" s="109"/>
      <c r="DP1" s="109"/>
      <c r="DQ1" s="109"/>
      <c r="DR1" s="109"/>
      <c r="DS1" s="109"/>
      <c r="DT1" s="109"/>
      <c r="DU1" s="109"/>
      <c r="DV1" s="109"/>
      <c r="DW1" s="109"/>
      <c r="DX1" s="109"/>
      <c r="DY1" s="109"/>
      <c r="DZ1" s="109"/>
      <c r="EA1" s="109"/>
      <c r="EB1" s="109"/>
      <c r="EC1" s="109"/>
      <c r="ED1" s="109"/>
      <c r="EE1" s="109"/>
      <c r="EF1" s="109"/>
      <c r="EG1" s="109"/>
      <c r="EH1" s="109"/>
      <c r="EI1" s="109"/>
      <c r="EJ1" s="109"/>
      <c r="EK1" s="109"/>
      <c r="EL1" s="109"/>
      <c r="EM1" s="109"/>
      <c r="EN1" s="109"/>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c r="IW1" s="109"/>
      <c r="IX1" s="109"/>
      <c r="IY1" s="109"/>
      <c r="IZ1" s="109"/>
    </row>
    <row r="2" s="107" customFormat="1" ht="25.5" spans="1:260">
      <c r="A2" s="116" t="s">
        <v>2875</v>
      </c>
      <c r="B2" s="117"/>
      <c r="C2" s="117"/>
      <c r="D2" s="118"/>
      <c r="E2" s="118"/>
      <c r="F2" s="119"/>
      <c r="G2" s="119"/>
      <c r="H2" s="119"/>
      <c r="I2" s="154"/>
      <c r="J2" s="119"/>
      <c r="K2" s="119"/>
      <c r="L2" s="116"/>
      <c r="M2" s="117"/>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09"/>
      <c r="EK2" s="109"/>
      <c r="EL2" s="109"/>
      <c r="EM2" s="109"/>
      <c r="EN2" s="109"/>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c r="IW2" s="109"/>
      <c r="IX2" s="109"/>
      <c r="IY2" s="109"/>
      <c r="IZ2" s="109"/>
    </row>
    <row r="3" s="107" customFormat="1" ht="16" customHeight="1" spans="1:260">
      <c r="A3" s="120"/>
      <c r="B3" s="121"/>
      <c r="C3" s="121"/>
      <c r="D3" s="112"/>
      <c r="E3" s="112"/>
      <c r="F3" s="113"/>
      <c r="G3" s="113"/>
      <c r="H3" s="113"/>
      <c r="I3" s="114"/>
      <c r="J3" s="113"/>
      <c r="K3" s="113"/>
      <c r="L3" s="120"/>
      <c r="M3" s="153"/>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row>
    <row r="4" s="107" customFormat="1" ht="18" customHeight="1" spans="1:260">
      <c r="A4" s="109" t="s">
        <v>2876</v>
      </c>
      <c r="B4" s="110"/>
      <c r="C4" s="110"/>
      <c r="D4" s="111"/>
      <c r="E4" s="112"/>
      <c r="F4" s="113"/>
      <c r="G4" s="113"/>
      <c r="H4" s="113"/>
      <c r="I4" s="114"/>
      <c r="J4" s="113"/>
      <c r="K4" s="113"/>
      <c r="L4" s="109"/>
      <c r="M4" s="155"/>
      <c r="N4" s="156" t="s">
        <v>25</v>
      </c>
      <c r="O4" s="156"/>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row>
    <row r="5" s="107" customFormat="1" ht="46" customHeight="1" spans="1:260">
      <c r="A5" s="122" t="s">
        <v>2877</v>
      </c>
      <c r="B5" s="123" t="s">
        <v>2878</v>
      </c>
      <c r="C5" s="123" t="s">
        <v>2879</v>
      </c>
      <c r="D5" s="124" t="s">
        <v>2880</v>
      </c>
      <c r="E5" s="125" t="s">
        <v>2881</v>
      </c>
      <c r="F5" s="126" t="s">
        <v>2882</v>
      </c>
      <c r="G5" s="125" t="s">
        <v>2883</v>
      </c>
      <c r="H5" s="124" t="s">
        <v>2884</v>
      </c>
      <c r="I5" s="157" t="s">
        <v>2885</v>
      </c>
      <c r="J5" s="125" t="s">
        <v>2886</v>
      </c>
      <c r="K5" s="124" t="s">
        <v>2887</v>
      </c>
      <c r="L5" s="123" t="s">
        <v>2888</v>
      </c>
      <c r="M5" s="123" t="s">
        <v>2889</v>
      </c>
      <c r="N5" s="123" t="s">
        <v>2890</v>
      </c>
      <c r="O5" s="123" t="s">
        <v>2891</v>
      </c>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row>
    <row r="6" s="107" customFormat="1" ht="30" customHeight="1" spans="1:260">
      <c r="A6" s="127" t="s">
        <v>2892</v>
      </c>
      <c r="B6" s="123"/>
      <c r="C6" s="123"/>
      <c r="D6" s="124">
        <f t="shared" ref="D6:D40" si="0">E6-F6</f>
        <v>20145.38651</v>
      </c>
      <c r="E6" s="126">
        <f t="shared" ref="E6:K6" si="1">SUM(E7,E17,E205)</f>
        <v>170658.74851</v>
      </c>
      <c r="F6" s="126">
        <f t="shared" si="1"/>
        <v>150513.362</v>
      </c>
      <c r="G6" s="126">
        <f t="shared" si="1"/>
        <v>136656.4307</v>
      </c>
      <c r="H6" s="126">
        <f t="shared" si="1"/>
        <v>120891.3375</v>
      </c>
      <c r="I6" s="158">
        <f t="shared" si="1"/>
        <v>58252.6813</v>
      </c>
      <c r="J6" s="126">
        <f t="shared" si="1"/>
        <v>34002.31781</v>
      </c>
      <c r="K6" s="126">
        <f t="shared" si="1"/>
        <v>29622.0245</v>
      </c>
      <c r="L6" s="159"/>
      <c r="M6" s="159"/>
      <c r="N6" s="160"/>
      <c r="O6" s="160"/>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109"/>
      <c r="DG6" s="109"/>
      <c r="DH6" s="109"/>
      <c r="DI6" s="109"/>
      <c r="DJ6" s="109"/>
      <c r="DK6" s="109"/>
      <c r="DL6" s="109"/>
      <c r="DM6" s="109"/>
      <c r="DN6" s="109"/>
      <c r="DO6" s="109"/>
      <c r="DP6" s="109"/>
      <c r="DQ6" s="109"/>
      <c r="DR6" s="109"/>
      <c r="DS6" s="109"/>
      <c r="DT6" s="109"/>
      <c r="DU6" s="109"/>
      <c r="DV6" s="109"/>
      <c r="DW6" s="109"/>
      <c r="DX6" s="109"/>
      <c r="DY6" s="109"/>
      <c r="DZ6" s="109"/>
      <c r="EA6" s="109"/>
      <c r="EB6" s="109"/>
      <c r="EC6" s="109"/>
      <c r="ED6" s="109"/>
      <c r="EE6" s="109"/>
      <c r="EF6" s="109"/>
      <c r="EG6" s="109"/>
      <c r="EH6" s="109"/>
      <c r="EI6" s="109"/>
      <c r="EJ6" s="109"/>
      <c r="EK6" s="109"/>
      <c r="EL6" s="109"/>
      <c r="EM6" s="109"/>
      <c r="EN6" s="109"/>
      <c r="EO6" s="109"/>
      <c r="EP6" s="109"/>
      <c r="EQ6" s="109"/>
      <c r="ER6" s="109"/>
      <c r="ES6" s="109"/>
      <c r="ET6" s="109"/>
      <c r="EU6" s="109"/>
      <c r="EV6" s="109"/>
      <c r="EW6" s="109"/>
      <c r="EX6" s="109"/>
      <c r="EY6" s="109"/>
      <c r="EZ6" s="109"/>
      <c r="FA6" s="109"/>
      <c r="FB6" s="109"/>
      <c r="FC6" s="109"/>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c r="IR6" s="109"/>
      <c r="IS6" s="109"/>
      <c r="IT6" s="109"/>
      <c r="IU6" s="109"/>
      <c r="IV6" s="109"/>
      <c r="IW6" s="109"/>
      <c r="IX6" s="109"/>
      <c r="IY6" s="109"/>
      <c r="IZ6" s="109"/>
    </row>
    <row r="7" s="107" customFormat="1" ht="30" customHeight="1" spans="1:260">
      <c r="A7" s="127" t="s">
        <v>2893</v>
      </c>
      <c r="B7" s="123"/>
      <c r="C7" s="128" t="s">
        <v>2894</v>
      </c>
      <c r="D7" s="124">
        <f t="shared" si="0"/>
        <v>0</v>
      </c>
      <c r="E7" s="126">
        <f t="shared" ref="E7:K7" si="2">SUM(E8,E10,E11,E12,E13,E14)</f>
        <v>9959</v>
      </c>
      <c r="F7" s="126">
        <f t="shared" si="2"/>
        <v>9959</v>
      </c>
      <c r="G7" s="126">
        <f t="shared" si="2"/>
        <v>9959</v>
      </c>
      <c r="H7" s="126">
        <f t="shared" si="2"/>
        <v>9959</v>
      </c>
      <c r="I7" s="126">
        <f t="shared" si="2"/>
        <v>0</v>
      </c>
      <c r="J7" s="126">
        <f t="shared" si="2"/>
        <v>0</v>
      </c>
      <c r="K7" s="126">
        <f t="shared" si="2"/>
        <v>0</v>
      </c>
      <c r="L7" s="159"/>
      <c r="M7" s="159"/>
      <c r="N7" s="160"/>
      <c r="O7" s="160"/>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c r="IW7" s="109"/>
      <c r="IX7" s="109"/>
      <c r="IY7" s="109"/>
      <c r="IZ7" s="109"/>
    </row>
    <row r="8" s="107" customFormat="1" ht="30" customHeight="1" spans="1:260">
      <c r="A8" s="129" t="s">
        <v>2895</v>
      </c>
      <c r="B8" s="130"/>
      <c r="C8" s="131"/>
      <c r="D8" s="124">
        <f t="shared" si="0"/>
        <v>0</v>
      </c>
      <c r="E8" s="132">
        <f t="shared" ref="E8:H8" si="3">SUM(E9)</f>
        <v>1103</v>
      </c>
      <c r="F8" s="132">
        <f t="shared" si="3"/>
        <v>1103</v>
      </c>
      <c r="G8" s="132">
        <f t="shared" si="3"/>
        <v>1103</v>
      </c>
      <c r="H8" s="132">
        <f t="shared" si="3"/>
        <v>1103</v>
      </c>
      <c r="I8" s="161"/>
      <c r="J8" s="161"/>
      <c r="K8" s="126">
        <f>SUM(F8-H8)</f>
        <v>0</v>
      </c>
      <c r="L8" s="162"/>
      <c r="M8" s="162"/>
      <c r="N8" s="160"/>
      <c r="O8" s="160"/>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c r="DE8" s="109"/>
      <c r="DF8" s="109"/>
      <c r="DG8" s="109"/>
      <c r="DH8" s="109"/>
      <c r="DI8" s="109"/>
      <c r="DJ8" s="109"/>
      <c r="DK8" s="109"/>
      <c r="DL8" s="109"/>
      <c r="DM8" s="109"/>
      <c r="DN8" s="109"/>
      <c r="DO8" s="109"/>
      <c r="DP8" s="109"/>
      <c r="DQ8" s="109"/>
      <c r="DR8" s="109"/>
      <c r="DS8" s="109"/>
      <c r="DT8" s="109"/>
      <c r="DU8" s="109"/>
      <c r="DV8" s="109"/>
      <c r="DW8" s="109"/>
      <c r="DX8" s="109"/>
      <c r="DY8" s="109"/>
      <c r="DZ8" s="109"/>
      <c r="EA8" s="109"/>
      <c r="EB8" s="109"/>
      <c r="EC8" s="109"/>
      <c r="ED8" s="109"/>
      <c r="EE8" s="109"/>
      <c r="EF8" s="109"/>
      <c r="EG8" s="109"/>
      <c r="EH8" s="109"/>
      <c r="EI8" s="109"/>
      <c r="EJ8" s="109"/>
      <c r="EK8" s="109"/>
      <c r="EL8" s="109"/>
      <c r="EM8" s="109"/>
      <c r="EN8" s="109"/>
      <c r="EO8" s="109"/>
      <c r="EP8" s="109"/>
      <c r="EQ8" s="109"/>
      <c r="ER8" s="109"/>
      <c r="ES8" s="109"/>
      <c r="ET8" s="109"/>
      <c r="EU8" s="109"/>
      <c r="EV8" s="109"/>
      <c r="EW8" s="109"/>
      <c r="EX8" s="109"/>
      <c r="EY8" s="109"/>
      <c r="EZ8" s="109"/>
      <c r="FA8" s="109"/>
      <c r="FB8" s="109"/>
      <c r="FC8" s="109"/>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c r="IR8" s="109"/>
      <c r="IS8" s="109"/>
      <c r="IT8" s="109"/>
      <c r="IU8" s="109"/>
      <c r="IV8" s="109"/>
      <c r="IW8" s="109"/>
      <c r="IX8" s="109"/>
      <c r="IY8" s="109"/>
      <c r="IZ8" s="109"/>
    </row>
    <row r="9" s="107" customFormat="1" ht="18" customHeight="1" spans="1:260">
      <c r="A9" s="130" t="s">
        <v>2896</v>
      </c>
      <c r="B9" s="130"/>
      <c r="C9" s="131"/>
      <c r="D9" s="124">
        <f t="shared" si="0"/>
        <v>0</v>
      </c>
      <c r="E9" s="132">
        <v>1103</v>
      </c>
      <c r="F9" s="132">
        <v>1103</v>
      </c>
      <c r="G9" s="132">
        <v>1103</v>
      </c>
      <c r="H9" s="132">
        <v>1103</v>
      </c>
      <c r="I9" s="158"/>
      <c r="J9" s="158"/>
      <c r="K9" s="126"/>
      <c r="L9" s="162"/>
      <c r="M9" s="162"/>
      <c r="N9" s="160"/>
      <c r="O9" s="160"/>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J9" s="109"/>
      <c r="CK9" s="109"/>
      <c r="CL9" s="109"/>
      <c r="CM9" s="109"/>
      <c r="CN9" s="109"/>
      <c r="CO9" s="109"/>
      <c r="CP9" s="109"/>
      <c r="CQ9" s="109"/>
      <c r="CR9" s="109"/>
      <c r="CS9" s="109"/>
      <c r="CT9" s="109"/>
      <c r="CU9" s="109"/>
      <c r="CV9" s="109"/>
      <c r="CW9" s="109"/>
      <c r="CX9" s="109"/>
      <c r="CY9" s="109"/>
      <c r="CZ9" s="109"/>
      <c r="DA9" s="109"/>
      <c r="DB9" s="109"/>
      <c r="DC9" s="109"/>
      <c r="DD9" s="109"/>
      <c r="DE9" s="109"/>
      <c r="DF9" s="109"/>
      <c r="DG9" s="109"/>
      <c r="DH9" s="109"/>
      <c r="DI9" s="109"/>
      <c r="DJ9" s="109"/>
      <c r="DK9" s="109"/>
      <c r="DL9" s="109"/>
      <c r="DM9" s="109"/>
      <c r="DN9" s="109"/>
      <c r="DO9" s="109"/>
      <c r="DP9" s="109"/>
      <c r="DQ9" s="109"/>
      <c r="DR9" s="109"/>
      <c r="DS9" s="109"/>
      <c r="DT9" s="109"/>
      <c r="DU9" s="109"/>
      <c r="DV9" s="109"/>
      <c r="DW9" s="109"/>
      <c r="DX9" s="109"/>
      <c r="DY9" s="109"/>
      <c r="DZ9" s="109"/>
      <c r="EA9" s="109"/>
      <c r="EB9" s="109"/>
      <c r="EC9" s="109"/>
      <c r="ED9" s="109"/>
      <c r="EE9" s="109"/>
      <c r="EF9" s="109"/>
      <c r="EG9" s="109"/>
      <c r="EH9" s="109"/>
      <c r="EI9" s="109"/>
      <c r="EJ9" s="109"/>
      <c r="EK9" s="109"/>
      <c r="EL9" s="109"/>
      <c r="EM9" s="109"/>
      <c r="EN9" s="109"/>
      <c r="EO9" s="109"/>
      <c r="EP9" s="109"/>
      <c r="EQ9" s="109"/>
      <c r="ER9" s="109"/>
      <c r="ES9" s="109"/>
      <c r="ET9" s="109"/>
      <c r="EU9" s="109"/>
      <c r="EV9" s="109"/>
      <c r="EW9" s="109"/>
      <c r="EX9" s="109"/>
      <c r="EY9" s="109"/>
      <c r="EZ9" s="109"/>
      <c r="FA9" s="109"/>
      <c r="FB9" s="109"/>
      <c r="FC9" s="109"/>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c r="IR9" s="109"/>
      <c r="IS9" s="109"/>
      <c r="IT9" s="109"/>
      <c r="IU9" s="109"/>
      <c r="IV9" s="109"/>
      <c r="IW9" s="109"/>
      <c r="IX9" s="109"/>
      <c r="IY9" s="109"/>
      <c r="IZ9" s="109"/>
    </row>
    <row r="10" s="107" customFormat="1" ht="30" customHeight="1" spans="1:260">
      <c r="A10" s="129" t="s">
        <v>2897</v>
      </c>
      <c r="B10" s="133" t="s">
        <v>2898</v>
      </c>
      <c r="C10" s="123"/>
      <c r="D10" s="124">
        <f t="shared" si="0"/>
        <v>0</v>
      </c>
      <c r="E10" s="134"/>
      <c r="F10" s="134"/>
      <c r="G10" s="134"/>
      <c r="H10" s="134"/>
      <c r="I10" s="158"/>
      <c r="J10" s="158"/>
      <c r="K10" s="126"/>
      <c r="L10" s="159"/>
      <c r="M10" s="159"/>
      <c r="N10" s="160"/>
      <c r="O10" s="160"/>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DY10" s="109"/>
      <c r="DZ10" s="109"/>
      <c r="EA10" s="109"/>
      <c r="EB10" s="109"/>
      <c r="EC10" s="109"/>
      <c r="ED10" s="109"/>
      <c r="EE10" s="109"/>
      <c r="EF10" s="109"/>
      <c r="EG10" s="109"/>
      <c r="EH10" s="109"/>
      <c r="EI10" s="109"/>
      <c r="EJ10" s="109"/>
      <c r="EK10" s="109"/>
      <c r="EL10" s="109"/>
      <c r="EM10" s="109"/>
      <c r="EN10" s="109"/>
      <c r="EO10" s="109"/>
      <c r="EP10" s="109"/>
      <c r="EQ10" s="109"/>
      <c r="ER10" s="109"/>
      <c r="ES10" s="109"/>
      <c r="ET10" s="109"/>
      <c r="EU10" s="109"/>
      <c r="EV10" s="109"/>
      <c r="EW10" s="109"/>
      <c r="EX10" s="109"/>
      <c r="EY10" s="109"/>
      <c r="EZ10" s="109"/>
      <c r="FA10" s="109"/>
      <c r="FB10" s="109"/>
      <c r="FC10" s="109"/>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row>
    <row r="11" s="107" customFormat="1" ht="24" customHeight="1" spans="1:260">
      <c r="A11" s="129" t="s">
        <v>2899</v>
      </c>
      <c r="B11" s="135"/>
      <c r="C11" s="135"/>
      <c r="D11" s="124">
        <f t="shared" si="0"/>
        <v>0</v>
      </c>
      <c r="E11" s="134">
        <v>3369</v>
      </c>
      <c r="F11" s="134">
        <v>3369</v>
      </c>
      <c r="G11" s="134">
        <v>3369</v>
      </c>
      <c r="H11" s="134">
        <v>3369</v>
      </c>
      <c r="I11" s="158"/>
      <c r="J11" s="158"/>
      <c r="K11" s="126"/>
      <c r="L11" s="163"/>
      <c r="M11" s="163"/>
      <c r="N11" s="160"/>
      <c r="O11" s="160"/>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row>
    <row r="12" s="107" customFormat="1" ht="30" customHeight="1" spans="1:260">
      <c r="A12" s="129" t="s">
        <v>2900</v>
      </c>
      <c r="B12" s="123"/>
      <c r="C12" s="123"/>
      <c r="D12" s="124">
        <f t="shared" si="0"/>
        <v>0</v>
      </c>
      <c r="E12" s="134"/>
      <c r="F12" s="134"/>
      <c r="G12" s="134"/>
      <c r="H12" s="134"/>
      <c r="I12" s="158"/>
      <c r="J12" s="158"/>
      <c r="K12" s="126"/>
      <c r="L12" s="163"/>
      <c r="M12" s="163"/>
      <c r="N12" s="160"/>
      <c r="O12" s="160"/>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row>
    <row r="13" s="107" customFormat="1" ht="30" customHeight="1" spans="1:260">
      <c r="A13" s="129" t="s">
        <v>2901</v>
      </c>
      <c r="B13" s="123"/>
      <c r="C13" s="135"/>
      <c r="D13" s="124">
        <f t="shared" si="0"/>
        <v>0</v>
      </c>
      <c r="E13" s="136">
        <v>3462</v>
      </c>
      <c r="F13" s="136">
        <v>3462</v>
      </c>
      <c r="G13" s="136">
        <v>3462</v>
      </c>
      <c r="H13" s="136">
        <v>3462</v>
      </c>
      <c r="I13" s="158"/>
      <c r="J13" s="158"/>
      <c r="K13" s="126"/>
      <c r="L13" s="163"/>
      <c r="M13" s="163"/>
      <c r="N13" s="160"/>
      <c r="O13" s="160"/>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row>
    <row r="14" s="107" customFormat="1" ht="30" customHeight="1" spans="1:260">
      <c r="A14" s="129" t="s">
        <v>2902</v>
      </c>
      <c r="B14" s="135"/>
      <c r="C14" s="123"/>
      <c r="D14" s="124">
        <f t="shared" si="0"/>
        <v>0</v>
      </c>
      <c r="E14" s="134">
        <f t="shared" ref="E14:H14" si="4">SUM(E15:E16)</f>
        <v>2025</v>
      </c>
      <c r="F14" s="134">
        <f t="shared" si="4"/>
        <v>2025</v>
      </c>
      <c r="G14" s="134">
        <f t="shared" si="4"/>
        <v>2025</v>
      </c>
      <c r="H14" s="134">
        <f t="shared" si="4"/>
        <v>2025</v>
      </c>
      <c r="I14" s="158"/>
      <c r="J14" s="158"/>
      <c r="K14" s="126"/>
      <c r="L14" s="163"/>
      <c r="M14" s="163"/>
      <c r="N14" s="160"/>
      <c r="O14" s="160"/>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row>
    <row r="15" s="107" customFormat="1" ht="30" customHeight="1" spans="1:260">
      <c r="A15" s="135" t="s">
        <v>2903</v>
      </c>
      <c r="B15" s="135"/>
      <c r="C15" s="135"/>
      <c r="D15" s="124">
        <f t="shared" si="0"/>
        <v>0</v>
      </c>
      <c r="E15" s="137">
        <v>784</v>
      </c>
      <c r="F15" s="137">
        <v>784</v>
      </c>
      <c r="G15" s="137">
        <v>784</v>
      </c>
      <c r="H15" s="137">
        <v>784</v>
      </c>
      <c r="I15" s="158"/>
      <c r="J15" s="158"/>
      <c r="K15" s="126"/>
      <c r="L15" s="163"/>
      <c r="M15" s="163"/>
      <c r="N15" s="160"/>
      <c r="O15" s="160"/>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row>
    <row r="16" s="107" customFormat="1" ht="30" customHeight="1" spans="1:260">
      <c r="A16" s="135" t="s">
        <v>2904</v>
      </c>
      <c r="B16" s="123"/>
      <c r="C16" s="135"/>
      <c r="D16" s="124">
        <f t="shared" si="0"/>
        <v>0</v>
      </c>
      <c r="E16" s="137">
        <v>1241</v>
      </c>
      <c r="F16" s="137">
        <v>1241</v>
      </c>
      <c r="G16" s="137">
        <v>1241</v>
      </c>
      <c r="H16" s="137">
        <v>1241</v>
      </c>
      <c r="I16" s="158"/>
      <c r="J16" s="158"/>
      <c r="K16" s="126"/>
      <c r="L16" s="163"/>
      <c r="M16" s="163"/>
      <c r="N16" s="160"/>
      <c r="O16" s="160"/>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row>
    <row r="17" s="107" customFormat="1" ht="30" customHeight="1" spans="1:260">
      <c r="A17" s="138" t="s">
        <v>2905</v>
      </c>
      <c r="B17" s="139"/>
      <c r="C17" s="139"/>
      <c r="D17" s="124">
        <f t="shared" si="0"/>
        <v>18905.57191</v>
      </c>
      <c r="E17" s="126">
        <f t="shared" ref="E17:K17" si="5">SUM(E19,E25:E40,E42)</f>
        <v>147417.44391</v>
      </c>
      <c r="F17" s="126">
        <f t="shared" si="5"/>
        <v>128511.872</v>
      </c>
      <c r="G17" s="126">
        <f t="shared" si="5"/>
        <v>121069.2707</v>
      </c>
      <c r="H17" s="126">
        <f t="shared" si="5"/>
        <v>106038.4175</v>
      </c>
      <c r="I17" s="126">
        <f t="shared" si="5"/>
        <v>54304.3213</v>
      </c>
      <c r="J17" s="126">
        <f t="shared" si="5"/>
        <v>26348.17321</v>
      </c>
      <c r="K17" s="126">
        <f t="shared" si="5"/>
        <v>22473.4545</v>
      </c>
      <c r="L17" s="163"/>
      <c r="M17" s="163"/>
      <c r="N17" s="160"/>
      <c r="O17" s="160"/>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c r="IR17" s="109"/>
      <c r="IS17" s="109"/>
      <c r="IT17" s="109"/>
      <c r="IU17" s="109"/>
      <c r="IV17" s="109"/>
      <c r="IW17" s="109"/>
      <c r="IX17" s="109"/>
      <c r="IY17" s="109"/>
      <c r="IZ17" s="109"/>
    </row>
    <row r="18" s="107" customFormat="1" ht="30" customHeight="1" spans="1:260">
      <c r="A18" s="140" t="s">
        <v>2906</v>
      </c>
      <c r="B18" s="133"/>
      <c r="C18" s="128"/>
      <c r="D18" s="124">
        <f t="shared" si="0"/>
        <v>0</v>
      </c>
      <c r="E18" s="141"/>
      <c r="F18" s="137"/>
      <c r="G18" s="137"/>
      <c r="H18" s="137"/>
      <c r="I18" s="164"/>
      <c r="J18" s="164"/>
      <c r="K18" s="126"/>
      <c r="L18" s="163"/>
      <c r="M18" s="163"/>
      <c r="N18" s="160"/>
      <c r="O18" s="160"/>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c r="IR18" s="109"/>
      <c r="IS18" s="109"/>
      <c r="IT18" s="109"/>
      <c r="IU18" s="109"/>
      <c r="IV18" s="109"/>
      <c r="IW18" s="109"/>
      <c r="IX18" s="109"/>
      <c r="IY18" s="109"/>
      <c r="IZ18" s="109"/>
    </row>
    <row r="19" s="107" customFormat="1" ht="24" customHeight="1" spans="1:260">
      <c r="A19" s="140" t="s">
        <v>2907</v>
      </c>
      <c r="B19" s="133"/>
      <c r="C19" s="128"/>
      <c r="D19" s="124">
        <f t="shared" si="0"/>
        <v>8504</v>
      </c>
      <c r="E19" s="137">
        <f t="shared" ref="E19:H19" si="6">SUM(E20:E24)</f>
        <v>28710</v>
      </c>
      <c r="F19" s="137">
        <f t="shared" si="6"/>
        <v>20206</v>
      </c>
      <c r="G19" s="137">
        <f t="shared" si="6"/>
        <v>28710</v>
      </c>
      <c r="H19" s="137">
        <f t="shared" si="6"/>
        <v>20206</v>
      </c>
      <c r="I19" s="164"/>
      <c r="J19" s="164"/>
      <c r="K19" s="126"/>
      <c r="L19" s="163"/>
      <c r="M19" s="163"/>
      <c r="N19" s="160"/>
      <c r="O19" s="160"/>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row>
    <row r="20" s="107" customFormat="1" ht="28" customHeight="1" spans="1:260">
      <c r="A20" s="140"/>
      <c r="B20" s="133"/>
      <c r="C20" s="128" t="s">
        <v>2908</v>
      </c>
      <c r="D20" s="124">
        <f t="shared" si="0"/>
        <v>0</v>
      </c>
      <c r="E20" s="137">
        <f t="shared" ref="E20:H20" si="7">19724+482</f>
        <v>20206</v>
      </c>
      <c r="F20" s="137">
        <f t="shared" si="7"/>
        <v>20206</v>
      </c>
      <c r="G20" s="137">
        <f t="shared" si="7"/>
        <v>20206</v>
      </c>
      <c r="H20" s="137">
        <f t="shared" si="7"/>
        <v>20206</v>
      </c>
      <c r="I20" s="164"/>
      <c r="J20" s="164"/>
      <c r="K20" s="126"/>
      <c r="L20" s="163"/>
      <c r="M20" s="163"/>
      <c r="N20" s="160"/>
      <c r="O20" s="160"/>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c r="IR20" s="109"/>
      <c r="IS20" s="109"/>
      <c r="IT20" s="109"/>
      <c r="IU20" s="109"/>
      <c r="IV20" s="109"/>
      <c r="IW20" s="109"/>
      <c r="IX20" s="109"/>
      <c r="IY20" s="109"/>
      <c r="IZ20" s="109"/>
    </row>
    <row r="21" s="107" customFormat="1" ht="32" customHeight="1" spans="1:260">
      <c r="A21" s="140"/>
      <c r="B21" s="133"/>
      <c r="C21" s="128" t="s">
        <v>2909</v>
      </c>
      <c r="D21" s="124">
        <f t="shared" si="0"/>
        <v>916</v>
      </c>
      <c r="E21" s="137">
        <v>916</v>
      </c>
      <c r="F21" s="137"/>
      <c r="G21" s="137">
        <v>916</v>
      </c>
      <c r="H21" s="137"/>
      <c r="I21" s="164"/>
      <c r="J21" s="164"/>
      <c r="K21" s="126"/>
      <c r="L21" s="163"/>
      <c r="M21" s="163"/>
      <c r="N21" s="160"/>
      <c r="O21" s="160"/>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c r="CJ21" s="109"/>
      <c r="CK21" s="109"/>
      <c r="CL21" s="109"/>
      <c r="CM21" s="109"/>
      <c r="CN21" s="109"/>
      <c r="CO21" s="109"/>
      <c r="CP21" s="109"/>
      <c r="CQ21" s="109"/>
      <c r="CR21" s="109"/>
      <c r="CS21" s="109"/>
      <c r="CT21" s="109"/>
      <c r="CU21" s="109"/>
      <c r="CV21" s="109"/>
      <c r="CW21" s="109"/>
      <c r="CX21" s="109"/>
      <c r="CY21" s="109"/>
      <c r="CZ21" s="109"/>
      <c r="DA21" s="109"/>
      <c r="DB21" s="109"/>
      <c r="DC21" s="109"/>
      <c r="DD21" s="109"/>
      <c r="DE21" s="109"/>
      <c r="DF21" s="109"/>
      <c r="DG21" s="109"/>
      <c r="DH21" s="109"/>
      <c r="DI21" s="109"/>
      <c r="DJ21" s="109"/>
      <c r="DK21" s="109"/>
      <c r="DL21" s="109"/>
      <c r="DM21" s="109"/>
      <c r="DN21" s="109"/>
      <c r="DO21" s="109"/>
      <c r="DP21" s="109"/>
      <c r="DQ21" s="109"/>
      <c r="DR21" s="109"/>
      <c r="DS21" s="109"/>
      <c r="DT21" s="109"/>
      <c r="DU21" s="109"/>
      <c r="DV21" s="109"/>
      <c r="DW21" s="109"/>
      <c r="DX21" s="109"/>
      <c r="DY21" s="109"/>
      <c r="DZ21" s="109"/>
      <c r="EA21" s="109"/>
      <c r="EB21" s="109"/>
      <c r="EC21" s="109"/>
      <c r="ED21" s="109"/>
      <c r="EE21" s="109"/>
      <c r="EF21" s="109"/>
      <c r="EG21" s="109"/>
      <c r="EH21" s="109"/>
      <c r="EI21" s="109"/>
      <c r="EJ21" s="109"/>
      <c r="EK21" s="109"/>
      <c r="EL21" s="109"/>
      <c r="EM21" s="109"/>
      <c r="EN21" s="109"/>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c r="IR21" s="109"/>
      <c r="IS21" s="109"/>
      <c r="IT21" s="109"/>
      <c r="IU21" s="109"/>
      <c r="IV21" s="109"/>
      <c r="IW21" s="109"/>
      <c r="IX21" s="109"/>
      <c r="IY21" s="109"/>
      <c r="IZ21" s="109"/>
    </row>
    <row r="22" s="107" customFormat="1" ht="24" customHeight="1" spans="1:260">
      <c r="A22" s="140"/>
      <c r="B22" s="133"/>
      <c r="C22" s="128" t="s">
        <v>2910</v>
      </c>
      <c r="D22" s="124">
        <f t="shared" si="0"/>
        <v>6272</v>
      </c>
      <c r="E22" s="137">
        <v>6272</v>
      </c>
      <c r="F22" s="137"/>
      <c r="G22" s="137">
        <v>6272</v>
      </c>
      <c r="H22" s="137"/>
      <c r="I22" s="164"/>
      <c r="J22" s="164"/>
      <c r="K22" s="126"/>
      <c r="L22" s="163"/>
      <c r="M22" s="163"/>
      <c r="N22" s="160"/>
      <c r="O22" s="160"/>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row>
    <row r="23" s="107" customFormat="1" ht="56" customHeight="1" spans="1:260">
      <c r="A23" s="140"/>
      <c r="B23" s="133"/>
      <c r="C23" s="142" t="s">
        <v>2911</v>
      </c>
      <c r="D23" s="124">
        <f t="shared" si="0"/>
        <v>834</v>
      </c>
      <c r="E23" s="137">
        <v>834</v>
      </c>
      <c r="F23" s="137"/>
      <c r="G23" s="137">
        <v>834</v>
      </c>
      <c r="H23" s="137"/>
      <c r="I23" s="164"/>
      <c r="J23" s="164"/>
      <c r="K23" s="126"/>
      <c r="L23" s="163"/>
      <c r="M23" s="163"/>
      <c r="N23" s="160"/>
      <c r="O23" s="160"/>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row>
    <row r="24" s="107" customFormat="1" ht="54" customHeight="1" spans="1:260">
      <c r="A24" s="140"/>
      <c r="B24" s="133"/>
      <c r="C24" s="143" t="s">
        <v>2912</v>
      </c>
      <c r="D24" s="124">
        <f t="shared" si="0"/>
        <v>482</v>
      </c>
      <c r="E24" s="137">
        <v>482</v>
      </c>
      <c r="F24" s="137"/>
      <c r="G24" s="137">
        <v>482</v>
      </c>
      <c r="H24" s="137"/>
      <c r="I24" s="164"/>
      <c r="J24" s="164"/>
      <c r="K24" s="126"/>
      <c r="L24" s="163"/>
      <c r="M24" s="163"/>
      <c r="N24" s="160"/>
      <c r="O24" s="160"/>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c r="BK24" s="10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09"/>
      <c r="CK24" s="109"/>
      <c r="CL24" s="109"/>
      <c r="CM24" s="109"/>
      <c r="CN24" s="109"/>
      <c r="CO24" s="109"/>
      <c r="CP24" s="109"/>
      <c r="CQ24" s="109"/>
      <c r="CR24" s="109"/>
      <c r="CS24" s="109"/>
      <c r="CT24" s="109"/>
      <c r="CU24" s="109"/>
      <c r="CV24" s="109"/>
      <c r="CW24" s="109"/>
      <c r="CX24" s="109"/>
      <c r="CY24" s="109"/>
      <c r="CZ24" s="109"/>
      <c r="DA24" s="109"/>
      <c r="DB24" s="109"/>
      <c r="DC24" s="109"/>
      <c r="DD24" s="109"/>
      <c r="DE24" s="109"/>
      <c r="DF24" s="109"/>
      <c r="DG24" s="109"/>
      <c r="DH24" s="109"/>
      <c r="DI24" s="109"/>
      <c r="DJ24" s="109"/>
      <c r="DK24" s="109"/>
      <c r="DL24" s="109"/>
      <c r="DM24" s="109"/>
      <c r="DN24" s="109"/>
      <c r="DO24" s="109"/>
      <c r="DP24" s="109"/>
      <c r="DQ24" s="109"/>
      <c r="DR24" s="109"/>
      <c r="DS24" s="109"/>
      <c r="DT24" s="109"/>
      <c r="DU24" s="109"/>
      <c r="DV24" s="109"/>
      <c r="DW24" s="109"/>
      <c r="DX24" s="109"/>
      <c r="DY24" s="109"/>
      <c r="DZ24" s="109"/>
      <c r="EA24" s="109"/>
      <c r="EB24" s="109"/>
      <c r="EC24" s="109"/>
      <c r="ED24" s="109"/>
      <c r="EE24" s="109"/>
      <c r="EF24" s="109"/>
      <c r="EG24" s="109"/>
      <c r="EH24" s="109"/>
      <c r="EI24" s="109"/>
      <c r="EJ24" s="109"/>
      <c r="EK24" s="109"/>
      <c r="EL24" s="109"/>
      <c r="EM24" s="109"/>
      <c r="EN24" s="109"/>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c r="IR24" s="109"/>
      <c r="IS24" s="109"/>
      <c r="IT24" s="109"/>
      <c r="IU24" s="109"/>
      <c r="IV24" s="109"/>
      <c r="IW24" s="109"/>
      <c r="IX24" s="109"/>
      <c r="IY24" s="109"/>
      <c r="IZ24" s="109"/>
    </row>
    <row r="25" s="107" customFormat="1" ht="24" customHeight="1" spans="1:260">
      <c r="A25" s="140" t="s">
        <v>2913</v>
      </c>
      <c r="B25" s="133"/>
      <c r="C25" s="128" t="s">
        <v>2914</v>
      </c>
      <c r="D25" s="124">
        <f t="shared" si="0"/>
        <v>1439</v>
      </c>
      <c r="E25" s="137">
        <v>15570</v>
      </c>
      <c r="F25" s="137">
        <v>14131</v>
      </c>
      <c r="G25" s="137">
        <v>15570</v>
      </c>
      <c r="H25" s="137">
        <v>14131</v>
      </c>
      <c r="I25" s="164"/>
      <c r="J25" s="164"/>
      <c r="K25" s="126"/>
      <c r="L25" s="163"/>
      <c r="M25" s="163"/>
      <c r="N25" s="160"/>
      <c r="O25" s="160"/>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9"/>
      <c r="CZ25" s="109"/>
      <c r="DA25" s="109"/>
      <c r="DB25" s="109"/>
      <c r="DC25" s="109"/>
      <c r="DD25" s="109"/>
      <c r="DE25" s="109"/>
      <c r="DF25" s="109"/>
      <c r="DG25" s="109"/>
      <c r="DH25" s="109"/>
      <c r="DI25" s="109"/>
      <c r="DJ25" s="109"/>
      <c r="DK25" s="109"/>
      <c r="DL25" s="109"/>
      <c r="DM25" s="109"/>
      <c r="DN25" s="109"/>
      <c r="DO25" s="109"/>
      <c r="DP25" s="109"/>
      <c r="DQ25" s="109"/>
      <c r="DR25" s="109"/>
      <c r="DS25" s="109"/>
      <c r="DT25" s="109"/>
      <c r="DU25" s="109"/>
      <c r="DV25" s="109"/>
      <c r="DW25" s="109"/>
      <c r="DX25" s="109"/>
      <c r="DY25" s="109"/>
      <c r="DZ25" s="109"/>
      <c r="EA25" s="109"/>
      <c r="EB25" s="109"/>
      <c r="EC25" s="109"/>
      <c r="ED25" s="109"/>
      <c r="EE25" s="109"/>
      <c r="EF25" s="109"/>
      <c r="EG25" s="109"/>
      <c r="EH25" s="109"/>
      <c r="EI25" s="109"/>
      <c r="EJ25" s="109"/>
      <c r="EK25" s="109"/>
      <c r="EL25" s="109"/>
      <c r="EM25" s="109"/>
      <c r="EN25" s="109"/>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c r="IR25" s="109"/>
      <c r="IS25" s="109"/>
      <c r="IT25" s="109"/>
      <c r="IU25" s="109"/>
      <c r="IV25" s="109"/>
      <c r="IW25" s="109"/>
      <c r="IX25" s="109"/>
      <c r="IY25" s="109"/>
      <c r="IZ25" s="109"/>
    </row>
    <row r="26" s="107" customFormat="1" ht="44" customHeight="1" spans="1:260">
      <c r="A26" s="140" t="s">
        <v>2915</v>
      </c>
      <c r="B26" s="133"/>
      <c r="C26" s="128" t="s">
        <v>2916</v>
      </c>
      <c r="D26" s="124">
        <f t="shared" si="0"/>
        <v>-5</v>
      </c>
      <c r="E26" s="141"/>
      <c r="F26" s="137">
        <v>5</v>
      </c>
      <c r="G26" s="141"/>
      <c r="H26" s="137">
        <v>5</v>
      </c>
      <c r="I26" s="164"/>
      <c r="J26" s="164"/>
      <c r="K26" s="126"/>
      <c r="L26" s="163"/>
      <c r="M26" s="163"/>
      <c r="N26" s="160"/>
      <c r="O26" s="160"/>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c r="IR26" s="109"/>
      <c r="IS26" s="109"/>
      <c r="IT26" s="109"/>
      <c r="IU26" s="109"/>
      <c r="IV26" s="109"/>
      <c r="IW26" s="109"/>
      <c r="IX26" s="109"/>
      <c r="IY26" s="109"/>
      <c r="IZ26" s="109"/>
    </row>
    <row r="27" s="107" customFormat="1" ht="44" customHeight="1" spans="1:260">
      <c r="A27" s="140"/>
      <c r="B27" s="144" t="s">
        <v>2917</v>
      </c>
      <c r="C27" s="144"/>
      <c r="D27" s="124">
        <f t="shared" si="0"/>
        <v>55</v>
      </c>
      <c r="E27" s="141">
        <v>55</v>
      </c>
      <c r="F27" s="137"/>
      <c r="G27" s="141">
        <v>55</v>
      </c>
      <c r="H27" s="137"/>
      <c r="I27" s="164"/>
      <c r="J27" s="164"/>
      <c r="K27" s="126"/>
      <c r="L27" s="163"/>
      <c r="M27" s="163"/>
      <c r="N27" s="160"/>
      <c r="O27" s="160"/>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c r="IR27" s="109"/>
      <c r="IS27" s="109"/>
      <c r="IT27" s="109"/>
      <c r="IU27" s="109"/>
      <c r="IV27" s="109"/>
      <c r="IW27" s="109"/>
      <c r="IX27" s="109"/>
      <c r="IY27" s="109"/>
      <c r="IZ27" s="109"/>
    </row>
    <row r="28" s="107" customFormat="1" ht="44" customHeight="1" spans="1:260">
      <c r="A28" s="140"/>
      <c r="B28" s="144" t="s">
        <v>2918</v>
      </c>
      <c r="C28" s="144"/>
      <c r="D28" s="124">
        <f t="shared" si="0"/>
        <v>20</v>
      </c>
      <c r="E28" s="141">
        <v>20</v>
      </c>
      <c r="F28" s="137"/>
      <c r="G28" s="141">
        <v>20</v>
      </c>
      <c r="H28" s="137"/>
      <c r="I28" s="164"/>
      <c r="J28" s="164"/>
      <c r="K28" s="126"/>
      <c r="L28" s="163"/>
      <c r="M28" s="163"/>
      <c r="N28" s="160"/>
      <c r="O28" s="160"/>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c r="IB28" s="109"/>
      <c r="IC28" s="109"/>
      <c r="ID28" s="109"/>
      <c r="IE28" s="109"/>
      <c r="IF28" s="109"/>
      <c r="IG28" s="109"/>
      <c r="IH28" s="109"/>
      <c r="II28" s="109"/>
      <c r="IJ28" s="109"/>
      <c r="IK28" s="109"/>
      <c r="IL28" s="109"/>
      <c r="IM28" s="109"/>
      <c r="IN28" s="109"/>
      <c r="IO28" s="109"/>
      <c r="IP28" s="109"/>
      <c r="IQ28" s="109"/>
      <c r="IR28" s="109"/>
      <c r="IS28" s="109"/>
      <c r="IT28" s="109"/>
      <c r="IU28" s="109"/>
      <c r="IV28" s="109"/>
      <c r="IW28" s="109"/>
      <c r="IX28" s="109"/>
      <c r="IY28" s="109"/>
      <c r="IZ28" s="109"/>
    </row>
    <row r="29" s="107" customFormat="1" ht="44" customHeight="1" spans="1:260">
      <c r="A29" s="140"/>
      <c r="B29" s="144" t="s">
        <v>2919</v>
      </c>
      <c r="C29" s="144"/>
      <c r="D29" s="124">
        <f t="shared" si="0"/>
        <v>215</v>
      </c>
      <c r="E29" s="141">
        <v>215</v>
      </c>
      <c r="F29" s="137"/>
      <c r="G29" s="141">
        <v>215</v>
      </c>
      <c r="H29" s="137"/>
      <c r="I29" s="164"/>
      <c r="J29" s="164"/>
      <c r="K29" s="126"/>
      <c r="L29" s="163"/>
      <c r="M29" s="163"/>
      <c r="N29" s="160"/>
      <c r="O29" s="160"/>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09"/>
      <c r="IP29" s="109"/>
      <c r="IQ29" s="109"/>
      <c r="IR29" s="109"/>
      <c r="IS29" s="109"/>
      <c r="IT29" s="109"/>
      <c r="IU29" s="109"/>
      <c r="IV29" s="109"/>
      <c r="IW29" s="109"/>
      <c r="IX29" s="109"/>
      <c r="IY29" s="109"/>
      <c r="IZ29" s="109"/>
    </row>
    <row r="30" s="107" customFormat="1" ht="133" customHeight="1" spans="1:260">
      <c r="A30" s="140"/>
      <c r="B30" s="133" t="s">
        <v>2920</v>
      </c>
      <c r="C30" s="145"/>
      <c r="D30" s="124">
        <f t="shared" si="0"/>
        <v>6730</v>
      </c>
      <c r="E30" s="141">
        <v>6730</v>
      </c>
      <c r="F30" s="137"/>
      <c r="G30" s="141">
        <v>6730</v>
      </c>
      <c r="H30" s="137"/>
      <c r="I30" s="164"/>
      <c r="J30" s="164"/>
      <c r="K30" s="126"/>
      <c r="L30" s="163"/>
      <c r="M30" s="163"/>
      <c r="N30" s="160"/>
      <c r="O30" s="160"/>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c r="IB30" s="109"/>
      <c r="IC30" s="109"/>
      <c r="ID30" s="109"/>
      <c r="IE30" s="109"/>
      <c r="IF30" s="109"/>
      <c r="IG30" s="109"/>
      <c r="IH30" s="109"/>
      <c r="II30" s="109"/>
      <c r="IJ30" s="109"/>
      <c r="IK30" s="109"/>
      <c r="IL30" s="109"/>
      <c r="IM30" s="109"/>
      <c r="IN30" s="109"/>
      <c r="IO30" s="109"/>
      <c r="IP30" s="109"/>
      <c r="IQ30" s="109"/>
      <c r="IR30" s="109"/>
      <c r="IS30" s="109"/>
      <c r="IT30" s="109"/>
      <c r="IU30" s="109"/>
      <c r="IV30" s="109"/>
      <c r="IW30" s="109"/>
      <c r="IX30" s="109"/>
      <c r="IY30" s="109"/>
      <c r="IZ30" s="109"/>
    </row>
    <row r="31" s="107" customFormat="1" ht="49" customHeight="1" spans="1:260">
      <c r="A31" s="140" t="s">
        <v>2921</v>
      </c>
      <c r="B31" s="133"/>
      <c r="C31" s="73" t="s">
        <v>2922</v>
      </c>
      <c r="D31" s="124">
        <f t="shared" si="0"/>
        <v>125.6381</v>
      </c>
      <c r="E31" s="141">
        <v>125.6381</v>
      </c>
      <c r="F31" s="137"/>
      <c r="G31" s="141"/>
      <c r="H31" s="137"/>
      <c r="I31" s="164"/>
      <c r="J31" s="164">
        <v>125.6381</v>
      </c>
      <c r="K31" s="126"/>
      <c r="L31" s="163" t="s">
        <v>2923</v>
      </c>
      <c r="M31" s="163" t="s">
        <v>2924</v>
      </c>
      <c r="N31" s="160" t="s">
        <v>2925</v>
      </c>
      <c r="O31" s="160"/>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c r="IB31" s="109"/>
      <c r="IC31" s="109"/>
      <c r="ID31" s="109"/>
      <c r="IE31" s="109"/>
      <c r="IF31" s="109"/>
      <c r="IG31" s="109"/>
      <c r="IH31" s="109"/>
      <c r="II31" s="109"/>
      <c r="IJ31" s="109"/>
      <c r="IK31" s="109"/>
      <c r="IL31" s="109"/>
      <c r="IM31" s="109"/>
      <c r="IN31" s="109"/>
      <c r="IO31" s="109"/>
      <c r="IP31" s="109"/>
      <c r="IQ31" s="109"/>
      <c r="IR31" s="109"/>
      <c r="IS31" s="109"/>
      <c r="IT31" s="109"/>
      <c r="IU31" s="109"/>
      <c r="IV31" s="109"/>
      <c r="IW31" s="109"/>
      <c r="IX31" s="109"/>
      <c r="IY31" s="109"/>
      <c r="IZ31" s="109"/>
    </row>
    <row r="32" s="107" customFormat="1" ht="30" customHeight="1" spans="1:260">
      <c r="A32" s="140" t="s">
        <v>2926</v>
      </c>
      <c r="B32" s="133"/>
      <c r="C32" s="128" t="s">
        <v>2894</v>
      </c>
      <c r="D32" s="124">
        <f t="shared" si="0"/>
        <v>0</v>
      </c>
      <c r="E32" s="137">
        <f t="shared" ref="E32:H32" si="8">SUM(E33:E34)</f>
        <v>316</v>
      </c>
      <c r="F32" s="137">
        <f t="shared" si="8"/>
        <v>316</v>
      </c>
      <c r="G32" s="137">
        <f t="shared" si="8"/>
        <v>316</v>
      </c>
      <c r="H32" s="137">
        <f t="shared" si="8"/>
        <v>316</v>
      </c>
      <c r="I32" s="164"/>
      <c r="J32" s="164"/>
      <c r="K32" s="126"/>
      <c r="L32" s="163"/>
      <c r="M32" s="163"/>
      <c r="N32" s="160"/>
      <c r="O32" s="160"/>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c r="IV32" s="109"/>
      <c r="IW32" s="109"/>
      <c r="IX32" s="109"/>
      <c r="IY32" s="109"/>
      <c r="IZ32" s="109"/>
    </row>
    <row r="33" s="107" customFormat="1" ht="24" customHeight="1" spans="1:260">
      <c r="A33" s="146" t="s">
        <v>2927</v>
      </c>
      <c r="B33" s="133"/>
      <c r="C33" s="146"/>
      <c r="D33" s="124">
        <f t="shared" si="0"/>
        <v>0</v>
      </c>
      <c r="E33" s="147">
        <v>130</v>
      </c>
      <c r="F33" s="147">
        <v>130</v>
      </c>
      <c r="G33" s="147">
        <v>130</v>
      </c>
      <c r="H33" s="147">
        <v>130</v>
      </c>
      <c r="I33" s="164"/>
      <c r="J33" s="164"/>
      <c r="K33" s="126"/>
      <c r="L33" s="163"/>
      <c r="M33" s="163"/>
      <c r="N33" s="160"/>
      <c r="O33" s="160"/>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c r="IV33" s="109"/>
      <c r="IW33" s="109"/>
      <c r="IX33" s="109"/>
      <c r="IY33" s="109"/>
      <c r="IZ33" s="109"/>
    </row>
    <row r="34" s="107" customFormat="1" ht="24" customHeight="1" spans="1:260">
      <c r="A34" s="146" t="s">
        <v>2928</v>
      </c>
      <c r="B34" s="133"/>
      <c r="C34" s="146"/>
      <c r="D34" s="124">
        <f t="shared" si="0"/>
        <v>0</v>
      </c>
      <c r="E34" s="147">
        <v>186</v>
      </c>
      <c r="F34" s="147">
        <v>186</v>
      </c>
      <c r="G34" s="147">
        <v>186</v>
      </c>
      <c r="H34" s="147">
        <v>186</v>
      </c>
      <c r="I34" s="164"/>
      <c r="J34" s="164"/>
      <c r="K34" s="126"/>
      <c r="L34" s="163"/>
      <c r="M34" s="163"/>
      <c r="N34" s="160"/>
      <c r="O34" s="160"/>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c r="HW34" s="109"/>
      <c r="HX34" s="109"/>
      <c r="HY34" s="109"/>
      <c r="HZ34" s="109"/>
      <c r="IA34" s="109"/>
      <c r="IB34" s="109"/>
      <c r="IC34" s="109"/>
      <c r="ID34" s="109"/>
      <c r="IE34" s="109"/>
      <c r="IF34" s="109"/>
      <c r="IG34" s="109"/>
      <c r="IH34" s="109"/>
      <c r="II34" s="109"/>
      <c r="IJ34" s="109"/>
      <c r="IK34" s="109"/>
      <c r="IL34" s="109"/>
      <c r="IM34" s="109"/>
      <c r="IN34" s="109"/>
      <c r="IO34" s="109"/>
      <c r="IP34" s="109"/>
      <c r="IQ34" s="109"/>
      <c r="IR34" s="109"/>
      <c r="IS34" s="109"/>
      <c r="IT34" s="109"/>
      <c r="IU34" s="109"/>
      <c r="IV34" s="109"/>
      <c r="IW34" s="109"/>
      <c r="IX34" s="109"/>
      <c r="IY34" s="109"/>
      <c r="IZ34" s="109"/>
    </row>
    <row r="35" s="107" customFormat="1" ht="30" customHeight="1" spans="1:260">
      <c r="A35" s="140" t="s">
        <v>2929</v>
      </c>
      <c r="B35" s="133"/>
      <c r="C35" s="128"/>
      <c r="D35" s="124">
        <f t="shared" si="0"/>
        <v>0</v>
      </c>
      <c r="E35" s="141"/>
      <c r="F35" s="137"/>
      <c r="G35" s="141"/>
      <c r="H35" s="137"/>
      <c r="I35" s="164"/>
      <c r="J35" s="164"/>
      <c r="K35" s="126"/>
      <c r="L35" s="163"/>
      <c r="M35" s="163"/>
      <c r="N35" s="160"/>
      <c r="O35" s="160"/>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c r="HX35" s="109"/>
      <c r="HY35" s="109"/>
      <c r="HZ35" s="109"/>
      <c r="IA35" s="109"/>
      <c r="IB35" s="109"/>
      <c r="IC35" s="109"/>
      <c r="ID35" s="109"/>
      <c r="IE35" s="109"/>
      <c r="IF35" s="109"/>
      <c r="IG35" s="109"/>
      <c r="IH35" s="109"/>
      <c r="II35" s="109"/>
      <c r="IJ35" s="109"/>
      <c r="IK35" s="109"/>
      <c r="IL35" s="109"/>
      <c r="IM35" s="109"/>
      <c r="IN35" s="109"/>
      <c r="IO35" s="109"/>
      <c r="IP35" s="109"/>
      <c r="IQ35" s="109"/>
      <c r="IR35" s="109"/>
      <c r="IS35" s="109"/>
      <c r="IT35" s="109"/>
      <c r="IU35" s="109"/>
      <c r="IV35" s="109"/>
      <c r="IW35" s="109"/>
      <c r="IX35" s="109"/>
      <c r="IY35" s="109"/>
      <c r="IZ35" s="109"/>
    </row>
    <row r="36" s="107" customFormat="1" ht="48" customHeight="1" spans="1:260">
      <c r="A36" s="140" t="s">
        <v>2930</v>
      </c>
      <c r="B36" s="133"/>
      <c r="C36" s="128" t="s">
        <v>2908</v>
      </c>
      <c r="D36" s="124">
        <f t="shared" si="0"/>
        <v>0</v>
      </c>
      <c r="E36" s="137">
        <v>470</v>
      </c>
      <c r="F36" s="137">
        <v>470</v>
      </c>
      <c r="G36" s="137">
        <v>470</v>
      </c>
      <c r="H36" s="137">
        <v>470</v>
      </c>
      <c r="I36" s="164"/>
      <c r="J36" s="164"/>
      <c r="K36" s="126"/>
      <c r="L36" s="163"/>
      <c r="M36" s="163"/>
      <c r="N36" s="160"/>
      <c r="O36" s="160"/>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c r="HX36" s="109"/>
      <c r="HY36" s="109"/>
      <c r="HZ36" s="109"/>
      <c r="IA36" s="109"/>
      <c r="IB36" s="109"/>
      <c r="IC36" s="109"/>
      <c r="ID36" s="109"/>
      <c r="IE36" s="109"/>
      <c r="IF36" s="109"/>
      <c r="IG36" s="109"/>
      <c r="IH36" s="109"/>
      <c r="II36" s="109"/>
      <c r="IJ36" s="109"/>
      <c r="IK36" s="109"/>
      <c r="IL36" s="109"/>
      <c r="IM36" s="109"/>
      <c r="IN36" s="109"/>
      <c r="IO36" s="109"/>
      <c r="IP36" s="109"/>
      <c r="IQ36" s="109"/>
      <c r="IR36" s="109"/>
      <c r="IS36" s="109"/>
      <c r="IT36" s="109"/>
      <c r="IU36" s="109"/>
      <c r="IV36" s="109"/>
      <c r="IW36" s="109"/>
      <c r="IX36" s="109"/>
      <c r="IY36" s="109"/>
      <c r="IZ36" s="109"/>
    </row>
    <row r="37" s="107" customFormat="1" ht="30" customHeight="1" spans="1:260">
      <c r="A37" s="140" t="s">
        <v>2931</v>
      </c>
      <c r="B37" s="133"/>
      <c r="C37" s="128" t="s">
        <v>2894</v>
      </c>
      <c r="D37" s="124">
        <f t="shared" si="0"/>
        <v>0</v>
      </c>
      <c r="E37" s="137">
        <v>6684</v>
      </c>
      <c r="F37" s="137">
        <v>6684</v>
      </c>
      <c r="G37" s="137">
        <v>6684</v>
      </c>
      <c r="H37" s="137">
        <v>6684</v>
      </c>
      <c r="I37" s="164"/>
      <c r="J37" s="164"/>
      <c r="K37" s="126"/>
      <c r="L37" s="163"/>
      <c r="M37" s="163"/>
      <c r="N37" s="160"/>
      <c r="O37" s="160"/>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c r="EN37" s="109"/>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c r="HL37" s="109"/>
      <c r="HM37" s="109"/>
      <c r="HN37" s="109"/>
      <c r="HO37" s="109"/>
      <c r="HP37" s="109"/>
      <c r="HQ37" s="109"/>
      <c r="HR37" s="109"/>
      <c r="HS37" s="109"/>
      <c r="HT37" s="109"/>
      <c r="HU37" s="109"/>
      <c r="HV37" s="109"/>
      <c r="HW37" s="109"/>
      <c r="HX37" s="109"/>
      <c r="HY37" s="109"/>
      <c r="HZ37" s="109"/>
      <c r="IA37" s="109"/>
      <c r="IB37" s="109"/>
      <c r="IC37" s="109"/>
      <c r="ID37" s="109"/>
      <c r="IE37" s="109"/>
      <c r="IF37" s="109"/>
      <c r="IG37" s="109"/>
      <c r="IH37" s="109"/>
      <c r="II37" s="109"/>
      <c r="IJ37" s="109"/>
      <c r="IK37" s="109"/>
      <c r="IL37" s="109"/>
      <c r="IM37" s="109"/>
      <c r="IN37" s="109"/>
      <c r="IO37" s="109"/>
      <c r="IP37" s="109"/>
      <c r="IQ37" s="109"/>
      <c r="IR37" s="109"/>
      <c r="IS37" s="109"/>
      <c r="IT37" s="109"/>
      <c r="IU37" s="109"/>
      <c r="IV37" s="109"/>
      <c r="IW37" s="109"/>
      <c r="IX37" s="109"/>
      <c r="IY37" s="109"/>
      <c r="IZ37" s="109"/>
    </row>
    <row r="38" s="107" customFormat="1" ht="30" customHeight="1" spans="1:260">
      <c r="A38" s="140" t="s">
        <v>2932</v>
      </c>
      <c r="B38" s="133"/>
      <c r="C38" s="128"/>
      <c r="D38" s="124">
        <f t="shared" si="0"/>
        <v>0</v>
      </c>
      <c r="E38" s="141"/>
      <c r="F38" s="137"/>
      <c r="G38" s="141"/>
      <c r="H38" s="137"/>
      <c r="I38" s="164"/>
      <c r="J38" s="164"/>
      <c r="K38" s="126"/>
      <c r="L38" s="163"/>
      <c r="M38" s="163"/>
      <c r="N38" s="160"/>
      <c r="O38" s="160"/>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c r="HL38" s="109"/>
      <c r="HM38" s="109"/>
      <c r="HN38" s="109"/>
      <c r="HO38" s="109"/>
      <c r="HP38" s="109"/>
      <c r="HQ38" s="109"/>
      <c r="HR38" s="109"/>
      <c r="HS38" s="109"/>
      <c r="HT38" s="109"/>
      <c r="HU38" s="109"/>
      <c r="HV38" s="109"/>
      <c r="HW38" s="109"/>
      <c r="HX38" s="109"/>
      <c r="HY38" s="109"/>
      <c r="HZ38" s="109"/>
      <c r="IA38" s="109"/>
      <c r="IB38" s="109"/>
      <c r="IC38" s="109"/>
      <c r="ID38" s="109"/>
      <c r="IE38" s="109"/>
      <c r="IF38" s="109"/>
      <c r="IG38" s="109"/>
      <c r="IH38" s="109"/>
      <c r="II38" s="109"/>
      <c r="IJ38" s="109"/>
      <c r="IK38" s="109"/>
      <c r="IL38" s="109"/>
      <c r="IM38" s="109"/>
      <c r="IN38" s="109"/>
      <c r="IO38" s="109"/>
      <c r="IP38" s="109"/>
      <c r="IQ38" s="109"/>
      <c r="IR38" s="109"/>
      <c r="IS38" s="109"/>
      <c r="IT38" s="109"/>
      <c r="IU38" s="109"/>
      <c r="IV38" s="109"/>
      <c r="IW38" s="109"/>
      <c r="IX38" s="109"/>
      <c r="IY38" s="109"/>
      <c r="IZ38" s="109"/>
    </row>
    <row r="39" s="107" customFormat="1" ht="30" customHeight="1" spans="1:260">
      <c r="A39" s="140" t="s">
        <v>2933</v>
      </c>
      <c r="B39" s="133"/>
      <c r="C39" s="128" t="s">
        <v>2934</v>
      </c>
      <c r="D39" s="124">
        <f t="shared" si="0"/>
        <v>157</v>
      </c>
      <c r="E39" s="141">
        <v>157</v>
      </c>
      <c r="F39" s="137"/>
      <c r="G39" s="141"/>
      <c r="H39" s="137"/>
      <c r="I39" s="164"/>
      <c r="J39" s="141">
        <v>157</v>
      </c>
      <c r="K39" s="126"/>
      <c r="L39" s="163"/>
      <c r="M39" s="163"/>
      <c r="N39" s="160"/>
      <c r="O39" s="160"/>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c r="HL39" s="109"/>
      <c r="HM39" s="109"/>
      <c r="HN39" s="109"/>
      <c r="HO39" s="109"/>
      <c r="HP39" s="109"/>
      <c r="HQ39" s="109"/>
      <c r="HR39" s="109"/>
      <c r="HS39" s="109"/>
      <c r="HT39" s="109"/>
      <c r="HU39" s="109"/>
      <c r="HV39" s="109"/>
      <c r="HW39" s="109"/>
      <c r="HX39" s="109"/>
      <c r="HY39" s="109"/>
      <c r="HZ39" s="109"/>
      <c r="IA39" s="109"/>
      <c r="IB39" s="109"/>
      <c r="IC39" s="109"/>
      <c r="ID39" s="109"/>
      <c r="IE39" s="109"/>
      <c r="IF39" s="109"/>
      <c r="IG39" s="109"/>
      <c r="IH39" s="109"/>
      <c r="II39" s="109"/>
      <c r="IJ39" s="109"/>
      <c r="IK39" s="109"/>
      <c r="IL39" s="109"/>
      <c r="IM39" s="109"/>
      <c r="IN39" s="109"/>
      <c r="IO39" s="109"/>
      <c r="IP39" s="109"/>
      <c r="IQ39" s="109"/>
      <c r="IR39" s="109"/>
      <c r="IS39" s="109"/>
      <c r="IT39" s="109"/>
      <c r="IU39" s="109"/>
      <c r="IV39" s="109"/>
      <c r="IW39" s="109"/>
      <c r="IX39" s="109"/>
      <c r="IY39" s="109"/>
      <c r="IZ39" s="109"/>
    </row>
    <row r="40" s="107" customFormat="1" ht="30" customHeight="1" spans="1:260">
      <c r="A40" s="140" t="s">
        <v>2935</v>
      </c>
      <c r="B40" s="133"/>
      <c r="C40" s="128"/>
      <c r="D40" s="124">
        <f t="shared" si="0"/>
        <v>0</v>
      </c>
      <c r="E40" s="141"/>
      <c r="F40" s="137"/>
      <c r="G40" s="141"/>
      <c r="H40" s="137"/>
      <c r="I40" s="164"/>
      <c r="J40" s="164"/>
      <c r="K40" s="126"/>
      <c r="L40" s="163"/>
      <c r="M40" s="163"/>
      <c r="N40" s="160"/>
      <c r="O40" s="160"/>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09"/>
      <c r="IP40" s="109"/>
      <c r="IQ40" s="109"/>
      <c r="IR40" s="109"/>
      <c r="IS40" s="109"/>
      <c r="IT40" s="109"/>
      <c r="IU40" s="109"/>
      <c r="IV40" s="109"/>
      <c r="IW40" s="109"/>
      <c r="IX40" s="109"/>
      <c r="IY40" s="109"/>
      <c r="IZ40" s="109"/>
    </row>
    <row r="41" s="107" customFormat="1" ht="30" customHeight="1" spans="1:260">
      <c r="A41" s="140"/>
      <c r="B41" s="133"/>
      <c r="C41" s="128"/>
      <c r="D41" s="141"/>
      <c r="E41" s="141"/>
      <c r="F41" s="137"/>
      <c r="G41" s="141"/>
      <c r="H41" s="137"/>
      <c r="I41" s="164"/>
      <c r="J41" s="141"/>
      <c r="K41" s="137"/>
      <c r="L41" s="163"/>
      <c r="M41" s="163"/>
      <c r="N41" s="160"/>
      <c r="O41" s="160"/>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c r="HL41" s="109"/>
      <c r="HM41" s="109"/>
      <c r="HN41" s="109"/>
      <c r="HO41" s="109"/>
      <c r="HP41" s="109"/>
      <c r="HQ41" s="109"/>
      <c r="HR41" s="109"/>
      <c r="HS41" s="109"/>
      <c r="HT41" s="109"/>
      <c r="HU41" s="109"/>
      <c r="HV41" s="109"/>
      <c r="HW41" s="109"/>
      <c r="HX41" s="109"/>
      <c r="HY41" s="109"/>
      <c r="HZ41" s="109"/>
      <c r="IA41" s="109"/>
      <c r="IB41" s="109"/>
      <c r="IC41" s="109"/>
      <c r="ID41" s="109"/>
      <c r="IE41" s="109"/>
      <c r="IF41" s="109"/>
      <c r="IG41" s="109"/>
      <c r="IH41" s="109"/>
      <c r="II41" s="109"/>
      <c r="IJ41" s="109"/>
      <c r="IK41" s="109"/>
      <c r="IL41" s="109"/>
      <c r="IM41" s="109"/>
      <c r="IN41" s="109"/>
      <c r="IO41" s="109"/>
      <c r="IP41" s="109"/>
      <c r="IQ41" s="109"/>
      <c r="IR41" s="109"/>
      <c r="IS41" s="109"/>
      <c r="IT41" s="109"/>
      <c r="IU41" s="109"/>
      <c r="IV41" s="109"/>
      <c r="IW41" s="109"/>
      <c r="IX41" s="109"/>
      <c r="IY41" s="109"/>
      <c r="IZ41" s="109"/>
    </row>
    <row r="42" s="107" customFormat="1" ht="30" customHeight="1" spans="1:260">
      <c r="A42" s="122" t="s">
        <v>2936</v>
      </c>
      <c r="B42" s="133"/>
      <c r="C42" s="128"/>
      <c r="D42" s="124">
        <f t="shared" ref="D42:D105" si="9">E42-F42</f>
        <v>1664.93381</v>
      </c>
      <c r="E42" s="126">
        <f t="shared" ref="E42:K42" si="10">SUM(E43,E48,E51,E82,E84,E85,E93,E117,E139,E142,E145,E202,E194,E203,E204,E188)</f>
        <v>88048.80581</v>
      </c>
      <c r="F42" s="126">
        <f t="shared" si="10"/>
        <v>86383.872</v>
      </c>
      <c r="G42" s="126">
        <f t="shared" si="10"/>
        <v>61983.2707</v>
      </c>
      <c r="H42" s="126">
        <f t="shared" si="10"/>
        <v>63910.4175</v>
      </c>
      <c r="I42" s="158">
        <f t="shared" si="10"/>
        <v>54304.3213</v>
      </c>
      <c r="J42" s="126">
        <f t="shared" si="10"/>
        <v>26065.53511</v>
      </c>
      <c r="K42" s="126">
        <f t="shared" si="10"/>
        <v>22473.4545</v>
      </c>
      <c r="L42" s="163"/>
      <c r="M42" s="163"/>
      <c r="N42" s="160"/>
      <c r="O42" s="160"/>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c r="HL42" s="109"/>
      <c r="HM42" s="109"/>
      <c r="HN42" s="109"/>
      <c r="HO42" s="109"/>
      <c r="HP42" s="109"/>
      <c r="HQ42" s="109"/>
      <c r="HR42" s="109"/>
      <c r="HS42" s="109"/>
      <c r="HT42" s="109"/>
      <c r="HU42" s="109"/>
      <c r="HV42" s="109"/>
      <c r="HW42" s="109"/>
      <c r="HX42" s="109"/>
      <c r="HY42" s="109"/>
      <c r="HZ42" s="109"/>
      <c r="IA42" s="109"/>
      <c r="IB42" s="109"/>
      <c r="IC42" s="109"/>
      <c r="ID42" s="109"/>
      <c r="IE42" s="109"/>
      <c r="IF42" s="109"/>
      <c r="IG42" s="109"/>
      <c r="IH42" s="109"/>
      <c r="II42" s="109"/>
      <c r="IJ42" s="109"/>
      <c r="IK42" s="109"/>
      <c r="IL42" s="109"/>
      <c r="IM42" s="109"/>
      <c r="IN42" s="109"/>
      <c r="IO42" s="109"/>
      <c r="IP42" s="109"/>
      <c r="IQ42" s="109"/>
      <c r="IR42" s="109"/>
      <c r="IS42" s="109"/>
      <c r="IT42" s="109"/>
      <c r="IU42" s="109"/>
      <c r="IV42" s="109"/>
      <c r="IW42" s="109"/>
      <c r="IX42" s="109"/>
      <c r="IY42" s="109"/>
      <c r="IZ42" s="109"/>
    </row>
    <row r="43" s="107" customFormat="1" ht="30" customHeight="1" spans="1:260">
      <c r="A43" s="127" t="s">
        <v>2937</v>
      </c>
      <c r="B43" s="148"/>
      <c r="C43" s="139"/>
      <c r="D43" s="124">
        <f t="shared" si="9"/>
        <v>27.8394</v>
      </c>
      <c r="E43" s="124">
        <f t="shared" ref="E43:K43" si="11">SUM(E44:E47)</f>
        <v>29.8394</v>
      </c>
      <c r="F43" s="124">
        <f t="shared" si="11"/>
        <v>2</v>
      </c>
      <c r="G43" s="124">
        <f t="shared" si="11"/>
        <v>0</v>
      </c>
      <c r="H43" s="124">
        <f t="shared" si="11"/>
        <v>0</v>
      </c>
      <c r="I43" s="124">
        <f t="shared" si="11"/>
        <v>0</v>
      </c>
      <c r="J43" s="124">
        <f t="shared" si="11"/>
        <v>29.8394</v>
      </c>
      <c r="K43" s="124">
        <f t="shared" si="11"/>
        <v>2</v>
      </c>
      <c r="L43" s="165"/>
      <c r="M43" s="165"/>
      <c r="N43" s="166"/>
      <c r="O43" s="160"/>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c r="HL43" s="109"/>
      <c r="HM43" s="109"/>
      <c r="HN43" s="109"/>
      <c r="HO43" s="109"/>
      <c r="HP43" s="109"/>
      <c r="HQ43" s="109"/>
      <c r="HR43" s="109"/>
      <c r="HS43" s="109"/>
      <c r="HT43" s="109"/>
      <c r="HU43" s="109"/>
      <c r="HV43" s="109"/>
      <c r="HW43" s="109"/>
      <c r="HX43" s="109"/>
      <c r="HY43" s="109"/>
      <c r="HZ43" s="109"/>
      <c r="IA43" s="109"/>
      <c r="IB43" s="109"/>
      <c r="IC43" s="109"/>
      <c r="ID43" s="109"/>
      <c r="IE43" s="109"/>
      <c r="IF43" s="109"/>
      <c r="IG43" s="109"/>
      <c r="IH43" s="109"/>
      <c r="II43" s="109"/>
      <c r="IJ43" s="109"/>
      <c r="IK43" s="109"/>
      <c r="IL43" s="109"/>
      <c r="IM43" s="109"/>
      <c r="IN43" s="109"/>
      <c r="IO43" s="109"/>
      <c r="IP43" s="109"/>
      <c r="IQ43" s="109"/>
      <c r="IR43" s="109"/>
      <c r="IS43" s="109"/>
      <c r="IT43" s="109"/>
      <c r="IU43" s="109"/>
      <c r="IV43" s="109"/>
      <c r="IW43" s="109"/>
      <c r="IX43" s="109"/>
      <c r="IY43" s="109"/>
      <c r="IZ43" s="109"/>
    </row>
    <row r="44" s="107" customFormat="1" ht="30" customHeight="1" spans="1:260">
      <c r="A44" s="133" t="s">
        <v>2938</v>
      </c>
      <c r="B44" s="133"/>
      <c r="C44" s="133" t="s">
        <v>2939</v>
      </c>
      <c r="D44" s="124">
        <f t="shared" si="9"/>
        <v>-2</v>
      </c>
      <c r="E44" s="141"/>
      <c r="F44" s="137">
        <f>H44+K44</f>
        <v>2</v>
      </c>
      <c r="G44" s="137"/>
      <c r="H44" s="137"/>
      <c r="I44" s="164"/>
      <c r="J44" s="164"/>
      <c r="K44" s="126">
        <v>2</v>
      </c>
      <c r="L44" s="163" t="s">
        <v>2940</v>
      </c>
      <c r="M44" s="163" t="s">
        <v>2941</v>
      </c>
      <c r="N44" s="160" t="s">
        <v>2942</v>
      </c>
      <c r="O44" s="160"/>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c r="HL44" s="109"/>
      <c r="HM44" s="109"/>
      <c r="HN44" s="109"/>
      <c r="HO44" s="109"/>
      <c r="HP44" s="109"/>
      <c r="HQ44" s="109"/>
      <c r="HR44" s="109"/>
      <c r="HS44" s="109"/>
      <c r="HT44" s="109"/>
      <c r="HU44" s="109"/>
      <c r="HV44" s="109"/>
      <c r="HW44" s="109"/>
      <c r="HX44" s="109"/>
      <c r="HY44" s="109"/>
      <c r="HZ44" s="109"/>
      <c r="IA44" s="109"/>
      <c r="IB44" s="109"/>
      <c r="IC44" s="109"/>
      <c r="ID44" s="109"/>
      <c r="IE44" s="109"/>
      <c r="IF44" s="109"/>
      <c r="IG44" s="109"/>
      <c r="IH44" s="109"/>
      <c r="II44" s="109"/>
      <c r="IJ44" s="109"/>
      <c r="IK44" s="109"/>
      <c r="IL44" s="109"/>
      <c r="IM44" s="109"/>
      <c r="IN44" s="109"/>
      <c r="IO44" s="109"/>
      <c r="IP44" s="109"/>
      <c r="IQ44" s="109"/>
      <c r="IR44" s="109"/>
      <c r="IS44" s="109"/>
      <c r="IT44" s="109"/>
      <c r="IU44" s="109"/>
      <c r="IV44" s="109"/>
      <c r="IW44" s="109"/>
      <c r="IX44" s="109"/>
      <c r="IY44" s="109"/>
      <c r="IZ44" s="109"/>
    </row>
    <row r="45" s="107" customFormat="1" ht="30" customHeight="1" spans="1:260">
      <c r="A45" s="133" t="s">
        <v>2943</v>
      </c>
      <c r="B45" s="133"/>
      <c r="C45" s="133" t="s">
        <v>2944</v>
      </c>
      <c r="D45" s="124">
        <f t="shared" si="9"/>
        <v>3</v>
      </c>
      <c r="E45" s="141">
        <v>3</v>
      </c>
      <c r="F45" s="137"/>
      <c r="G45" s="137"/>
      <c r="H45" s="137"/>
      <c r="I45" s="164"/>
      <c r="J45" s="164">
        <v>3</v>
      </c>
      <c r="K45" s="126"/>
      <c r="L45" s="163" t="s">
        <v>2945</v>
      </c>
      <c r="M45" s="163" t="s">
        <v>2946</v>
      </c>
      <c r="N45" s="160" t="s">
        <v>2947</v>
      </c>
      <c r="O45" s="160"/>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c r="HL45" s="109"/>
      <c r="HM45" s="109"/>
      <c r="HN45" s="109"/>
      <c r="HO45" s="109"/>
      <c r="HP45" s="109"/>
      <c r="HQ45" s="109"/>
      <c r="HR45" s="109"/>
      <c r="HS45" s="109"/>
      <c r="HT45" s="109"/>
      <c r="HU45" s="109"/>
      <c r="HV45" s="109"/>
      <c r="HW45" s="109"/>
      <c r="HX45" s="109"/>
      <c r="HY45" s="109"/>
      <c r="HZ45" s="109"/>
      <c r="IA45" s="109"/>
      <c r="IB45" s="109"/>
      <c r="IC45" s="109"/>
      <c r="ID45" s="109"/>
      <c r="IE45" s="109"/>
      <c r="IF45" s="109"/>
      <c r="IG45" s="109"/>
      <c r="IH45" s="109"/>
      <c r="II45" s="109"/>
      <c r="IJ45" s="109"/>
      <c r="IK45" s="109"/>
      <c r="IL45" s="109"/>
      <c r="IM45" s="109"/>
      <c r="IN45" s="109"/>
      <c r="IO45" s="109"/>
      <c r="IP45" s="109"/>
      <c r="IQ45" s="109"/>
      <c r="IR45" s="109"/>
      <c r="IS45" s="109"/>
      <c r="IT45" s="109"/>
      <c r="IU45" s="109"/>
      <c r="IV45" s="109"/>
      <c r="IW45" s="109"/>
      <c r="IX45" s="109"/>
      <c r="IY45" s="109"/>
      <c r="IZ45" s="109"/>
    </row>
    <row r="46" s="107" customFormat="1" ht="30" customHeight="1" spans="1:260">
      <c r="A46" s="133" t="s">
        <v>2948</v>
      </c>
      <c r="B46" s="133"/>
      <c r="C46" s="133" t="s">
        <v>2949</v>
      </c>
      <c r="D46" s="124">
        <f t="shared" si="9"/>
        <v>2</v>
      </c>
      <c r="E46" s="141">
        <v>2</v>
      </c>
      <c r="F46" s="137"/>
      <c r="G46" s="137"/>
      <c r="H46" s="137"/>
      <c r="I46" s="164"/>
      <c r="J46" s="164">
        <v>2</v>
      </c>
      <c r="K46" s="126"/>
      <c r="L46" s="163" t="s">
        <v>2945</v>
      </c>
      <c r="M46" s="163" t="s">
        <v>2946</v>
      </c>
      <c r="N46" s="160" t="s">
        <v>2947</v>
      </c>
      <c r="O46" s="160"/>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c r="HL46" s="109"/>
      <c r="HM46" s="109"/>
      <c r="HN46" s="109"/>
      <c r="HO46" s="109"/>
      <c r="HP46" s="109"/>
      <c r="HQ46" s="109"/>
      <c r="HR46" s="109"/>
      <c r="HS46" s="109"/>
      <c r="HT46" s="109"/>
      <c r="HU46" s="109"/>
      <c r="HV46" s="109"/>
      <c r="HW46" s="109"/>
      <c r="HX46" s="109"/>
      <c r="HY46" s="109"/>
      <c r="HZ46" s="109"/>
      <c r="IA46" s="109"/>
      <c r="IB46" s="109"/>
      <c r="IC46" s="109"/>
      <c r="ID46" s="109"/>
      <c r="IE46" s="109"/>
      <c r="IF46" s="109"/>
      <c r="IG46" s="109"/>
      <c r="IH46" s="109"/>
      <c r="II46" s="109"/>
      <c r="IJ46" s="109"/>
      <c r="IK46" s="109"/>
      <c r="IL46" s="109"/>
      <c r="IM46" s="109"/>
      <c r="IN46" s="109"/>
      <c r="IO46" s="109"/>
      <c r="IP46" s="109"/>
      <c r="IQ46" s="109"/>
      <c r="IR46" s="109"/>
      <c r="IS46" s="109"/>
      <c r="IT46" s="109"/>
      <c r="IU46" s="109"/>
      <c r="IV46" s="109"/>
      <c r="IW46" s="109"/>
      <c r="IX46" s="109"/>
      <c r="IY46" s="109"/>
      <c r="IZ46" s="109"/>
    </row>
    <row r="47" s="107" customFormat="1" ht="39" customHeight="1" spans="1:260">
      <c r="A47" s="149" t="s">
        <v>2950</v>
      </c>
      <c r="B47" s="128" t="s">
        <v>2951</v>
      </c>
      <c r="C47" s="130" t="s">
        <v>2952</v>
      </c>
      <c r="D47" s="124">
        <f t="shared" si="9"/>
        <v>24.8394</v>
      </c>
      <c r="E47" s="141">
        <v>24.8394</v>
      </c>
      <c r="F47" s="141"/>
      <c r="G47" s="141"/>
      <c r="H47" s="141"/>
      <c r="I47" s="167"/>
      <c r="J47" s="167">
        <v>24.8394</v>
      </c>
      <c r="K47" s="137"/>
      <c r="L47" s="163" t="s">
        <v>2953</v>
      </c>
      <c r="M47" s="163" t="s">
        <v>2954</v>
      </c>
      <c r="N47" s="160" t="s">
        <v>2955</v>
      </c>
      <c r="O47" s="160"/>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c r="HL47" s="109"/>
      <c r="HM47" s="109"/>
      <c r="HN47" s="109"/>
      <c r="HO47" s="109"/>
      <c r="HP47" s="109"/>
      <c r="HQ47" s="109"/>
      <c r="HR47" s="109"/>
      <c r="HS47" s="109"/>
      <c r="HT47" s="109"/>
      <c r="HU47" s="109"/>
      <c r="HV47" s="109"/>
      <c r="HW47" s="109"/>
      <c r="HX47" s="109"/>
      <c r="HY47" s="109"/>
      <c r="HZ47" s="109"/>
      <c r="IA47" s="109"/>
      <c r="IB47" s="109"/>
      <c r="IC47" s="109"/>
      <c r="ID47" s="109"/>
      <c r="IE47" s="109"/>
      <c r="IF47" s="109"/>
      <c r="IG47" s="109"/>
      <c r="IH47" s="109"/>
      <c r="II47" s="109"/>
      <c r="IJ47" s="109"/>
      <c r="IK47" s="109"/>
      <c r="IL47" s="109"/>
      <c r="IM47" s="109"/>
      <c r="IN47" s="109"/>
      <c r="IO47" s="109"/>
      <c r="IP47" s="109"/>
      <c r="IQ47" s="109"/>
      <c r="IR47" s="109"/>
      <c r="IS47" s="109"/>
      <c r="IT47" s="109"/>
      <c r="IU47" s="109"/>
      <c r="IV47" s="109"/>
      <c r="IW47" s="109"/>
      <c r="IX47" s="109"/>
      <c r="IY47" s="109"/>
      <c r="IZ47" s="109"/>
    </row>
    <row r="48" s="107" customFormat="1" ht="30" customHeight="1" spans="1:260">
      <c r="A48" s="127" t="s">
        <v>2956</v>
      </c>
      <c r="B48" s="150"/>
      <c r="C48" s="150"/>
      <c r="D48" s="124">
        <f t="shared" si="9"/>
        <v>148</v>
      </c>
      <c r="E48" s="124">
        <f t="shared" ref="E48:K48" si="12">SUM(E49:E50)</f>
        <v>148</v>
      </c>
      <c r="F48" s="124">
        <f t="shared" si="12"/>
        <v>0</v>
      </c>
      <c r="G48" s="124">
        <f t="shared" si="12"/>
        <v>0</v>
      </c>
      <c r="H48" s="124">
        <f t="shared" si="12"/>
        <v>0</v>
      </c>
      <c r="I48" s="124">
        <f t="shared" si="12"/>
        <v>0</v>
      </c>
      <c r="J48" s="124">
        <f t="shared" si="12"/>
        <v>148</v>
      </c>
      <c r="K48" s="124">
        <f t="shared" si="12"/>
        <v>0</v>
      </c>
      <c r="L48" s="165"/>
      <c r="M48" s="165"/>
      <c r="N48" s="166"/>
      <c r="O48" s="160"/>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c r="HL48" s="109"/>
      <c r="HM48" s="109"/>
      <c r="HN48" s="109"/>
      <c r="HO48" s="109"/>
      <c r="HP48" s="109"/>
      <c r="HQ48" s="109"/>
      <c r="HR48" s="109"/>
      <c r="HS48" s="109"/>
      <c r="HT48" s="109"/>
      <c r="HU48" s="109"/>
      <c r="HV48" s="109"/>
      <c r="HW48" s="109"/>
      <c r="HX48" s="109"/>
      <c r="HY48" s="109"/>
      <c r="HZ48" s="109"/>
      <c r="IA48" s="109"/>
      <c r="IB48" s="109"/>
      <c r="IC48" s="109"/>
      <c r="ID48" s="109"/>
      <c r="IE48" s="109"/>
      <c r="IF48" s="109"/>
      <c r="IG48" s="109"/>
      <c r="IH48" s="109"/>
      <c r="II48" s="109"/>
      <c r="IJ48" s="109"/>
      <c r="IK48" s="109"/>
      <c r="IL48" s="109"/>
      <c r="IM48" s="109"/>
      <c r="IN48" s="109"/>
      <c r="IO48" s="109"/>
      <c r="IP48" s="109"/>
      <c r="IQ48" s="109"/>
      <c r="IR48" s="109"/>
      <c r="IS48" s="109"/>
      <c r="IT48" s="109"/>
      <c r="IU48" s="109"/>
      <c r="IV48" s="109"/>
      <c r="IW48" s="109"/>
      <c r="IX48" s="109"/>
      <c r="IY48" s="109"/>
      <c r="IZ48" s="109"/>
    </row>
    <row r="49" s="107" customFormat="1" ht="58" customHeight="1" spans="1:260">
      <c r="A49" s="149" t="s">
        <v>2957</v>
      </c>
      <c r="B49" s="149" t="s">
        <v>2958</v>
      </c>
      <c r="C49" s="128" t="s">
        <v>2959</v>
      </c>
      <c r="D49" s="124">
        <f t="shared" si="9"/>
        <v>128</v>
      </c>
      <c r="E49" s="141">
        <v>128</v>
      </c>
      <c r="F49" s="126"/>
      <c r="G49" s="126"/>
      <c r="H49" s="126"/>
      <c r="I49" s="158"/>
      <c r="J49" s="141">
        <v>128</v>
      </c>
      <c r="K49" s="126"/>
      <c r="L49" s="163" t="s">
        <v>2960</v>
      </c>
      <c r="M49" s="163" t="s">
        <v>2961</v>
      </c>
      <c r="N49" s="160" t="s">
        <v>2947</v>
      </c>
      <c r="O49" s="160"/>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c r="HL49" s="109"/>
      <c r="HM49" s="109"/>
      <c r="HN49" s="109"/>
      <c r="HO49" s="109"/>
      <c r="HP49" s="109"/>
      <c r="HQ49" s="109"/>
      <c r="HR49" s="109"/>
      <c r="HS49" s="109"/>
      <c r="HT49" s="109"/>
      <c r="HU49" s="109"/>
      <c r="HV49" s="109"/>
      <c r="HW49" s="109"/>
      <c r="HX49" s="109"/>
      <c r="HY49" s="109"/>
      <c r="HZ49" s="109"/>
      <c r="IA49" s="109"/>
      <c r="IB49" s="109"/>
      <c r="IC49" s="109"/>
      <c r="ID49" s="109"/>
      <c r="IE49" s="109"/>
      <c r="IF49" s="109"/>
      <c r="IG49" s="109"/>
      <c r="IH49" s="109"/>
      <c r="II49" s="109"/>
      <c r="IJ49" s="109"/>
      <c r="IK49" s="109"/>
      <c r="IL49" s="109"/>
      <c r="IM49" s="109"/>
      <c r="IN49" s="109"/>
      <c r="IO49" s="109"/>
      <c r="IP49" s="109"/>
      <c r="IQ49" s="109"/>
      <c r="IR49" s="109"/>
      <c r="IS49" s="109"/>
      <c r="IT49" s="109"/>
      <c r="IU49" s="109"/>
      <c r="IV49" s="109"/>
      <c r="IW49" s="109"/>
      <c r="IX49" s="109"/>
      <c r="IY49" s="109"/>
      <c r="IZ49" s="109"/>
    </row>
    <row r="50" s="107" customFormat="1" ht="58" customHeight="1" spans="1:260">
      <c r="A50" s="149" t="s">
        <v>2962</v>
      </c>
      <c r="B50" s="135" t="s">
        <v>2963</v>
      </c>
      <c r="C50" s="135" t="s">
        <v>2964</v>
      </c>
      <c r="D50" s="124">
        <f t="shared" si="9"/>
        <v>20</v>
      </c>
      <c r="E50" s="141">
        <v>20</v>
      </c>
      <c r="F50" s="141">
        <f t="shared" ref="F50:F70" si="13">H50+K50</f>
        <v>0</v>
      </c>
      <c r="G50" s="141"/>
      <c r="H50" s="141"/>
      <c r="I50" s="167"/>
      <c r="J50" s="141">
        <v>20</v>
      </c>
      <c r="K50" s="141"/>
      <c r="L50" s="110" t="s">
        <v>2965</v>
      </c>
      <c r="M50" s="163" t="s">
        <v>2966</v>
      </c>
      <c r="N50" s="160" t="s">
        <v>2947</v>
      </c>
      <c r="O50" s="160"/>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c r="HL50" s="109"/>
      <c r="HM50" s="109"/>
      <c r="HN50" s="109"/>
      <c r="HO50" s="109"/>
      <c r="HP50" s="109"/>
      <c r="HQ50" s="109"/>
      <c r="HR50" s="109"/>
      <c r="HS50" s="109"/>
      <c r="HT50" s="109"/>
      <c r="HU50" s="109"/>
      <c r="HV50" s="109"/>
      <c r="HW50" s="109"/>
      <c r="HX50" s="109"/>
      <c r="HY50" s="109"/>
      <c r="HZ50" s="109"/>
      <c r="IA50" s="109"/>
      <c r="IB50" s="109"/>
      <c r="IC50" s="109"/>
      <c r="ID50" s="109"/>
      <c r="IE50" s="109"/>
      <c r="IF50" s="109"/>
      <c r="IG50" s="109"/>
      <c r="IH50" s="109"/>
      <c r="II50" s="109"/>
      <c r="IJ50" s="109"/>
      <c r="IK50" s="109"/>
      <c r="IL50" s="109"/>
      <c r="IM50" s="109"/>
      <c r="IN50" s="109"/>
      <c r="IO50" s="109"/>
      <c r="IP50" s="109"/>
      <c r="IQ50" s="109"/>
      <c r="IR50" s="109"/>
      <c r="IS50" s="109"/>
      <c r="IT50" s="109"/>
      <c r="IU50" s="109"/>
      <c r="IV50" s="109"/>
      <c r="IW50" s="109"/>
      <c r="IX50" s="109"/>
      <c r="IY50" s="109"/>
      <c r="IZ50" s="109"/>
    </row>
    <row r="51" s="107" customFormat="1" ht="39" customHeight="1" spans="1:260">
      <c r="A51" s="139" t="s">
        <v>2967</v>
      </c>
      <c r="B51" s="128"/>
      <c r="C51" s="151"/>
      <c r="D51" s="124">
        <f t="shared" si="9"/>
        <v>1387.80180000001</v>
      </c>
      <c r="E51" s="126">
        <f t="shared" ref="E51:K51" si="14">SUM(E52:E81)</f>
        <v>13559.8323</v>
      </c>
      <c r="F51" s="126">
        <f t="shared" si="14"/>
        <v>12172.0305</v>
      </c>
      <c r="G51" s="126">
        <f t="shared" si="14"/>
        <v>9353.2295</v>
      </c>
      <c r="H51" s="126">
        <f t="shared" si="14"/>
        <v>9806.0805</v>
      </c>
      <c r="I51" s="158">
        <f t="shared" si="14"/>
        <v>9044.8</v>
      </c>
      <c r="J51" s="126">
        <f t="shared" si="14"/>
        <v>4206.6028</v>
      </c>
      <c r="K51" s="126">
        <f t="shared" si="14"/>
        <v>2365.95</v>
      </c>
      <c r="L51" s="163"/>
      <c r="M51" s="163"/>
      <c r="N51" s="160"/>
      <c r="O51" s="160"/>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c r="HL51" s="109"/>
      <c r="HM51" s="109"/>
      <c r="HN51" s="109"/>
      <c r="HO51" s="109"/>
      <c r="HP51" s="109"/>
      <c r="HQ51" s="109"/>
      <c r="HR51" s="109"/>
      <c r="HS51" s="109"/>
      <c r="HT51" s="109"/>
      <c r="HU51" s="109"/>
      <c r="HV51" s="109"/>
      <c r="HW51" s="109"/>
      <c r="HX51" s="109"/>
      <c r="HY51" s="109"/>
      <c r="HZ51" s="109"/>
      <c r="IA51" s="109"/>
      <c r="IB51" s="109"/>
      <c r="IC51" s="109"/>
      <c r="ID51" s="109"/>
      <c r="IE51" s="109"/>
      <c r="IF51" s="109"/>
      <c r="IG51" s="109"/>
      <c r="IH51" s="109"/>
      <c r="II51" s="109"/>
      <c r="IJ51" s="109"/>
      <c r="IK51" s="109"/>
      <c r="IL51" s="109"/>
      <c r="IM51" s="109"/>
      <c r="IN51" s="109"/>
      <c r="IO51" s="109"/>
      <c r="IP51" s="109"/>
      <c r="IQ51" s="109"/>
      <c r="IR51" s="109"/>
      <c r="IS51" s="109"/>
      <c r="IT51" s="109"/>
      <c r="IU51" s="109"/>
      <c r="IV51" s="109"/>
      <c r="IW51" s="109"/>
      <c r="IX51" s="109"/>
      <c r="IY51" s="109"/>
      <c r="IZ51" s="109"/>
    </row>
    <row r="52" s="107" customFormat="1" ht="42" customHeight="1" spans="1:260">
      <c r="A52" s="128" t="s">
        <v>2968</v>
      </c>
      <c r="B52" s="128"/>
      <c r="C52" s="128" t="s">
        <v>2969</v>
      </c>
      <c r="D52" s="124">
        <f t="shared" si="9"/>
        <v>-11.135</v>
      </c>
      <c r="E52" s="141">
        <v>57.8</v>
      </c>
      <c r="F52" s="137">
        <f t="shared" si="13"/>
        <v>68.935</v>
      </c>
      <c r="G52" s="137">
        <v>57.8</v>
      </c>
      <c r="H52" s="137">
        <v>68.935</v>
      </c>
      <c r="I52" s="164">
        <v>44.2</v>
      </c>
      <c r="J52" s="164">
        <v>0</v>
      </c>
      <c r="K52" s="126"/>
      <c r="L52" s="163" t="s">
        <v>2970</v>
      </c>
      <c r="M52" s="163" t="s">
        <v>2971</v>
      </c>
      <c r="N52" s="160" t="s">
        <v>2972</v>
      </c>
      <c r="O52" s="160"/>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09"/>
      <c r="IP52" s="109"/>
      <c r="IQ52" s="109"/>
      <c r="IR52" s="109"/>
      <c r="IS52" s="109"/>
      <c r="IT52" s="109"/>
      <c r="IU52" s="109"/>
      <c r="IV52" s="109"/>
      <c r="IW52" s="109"/>
      <c r="IX52" s="109"/>
      <c r="IY52" s="109"/>
      <c r="IZ52" s="109"/>
    </row>
    <row r="53" s="107" customFormat="1" ht="70" customHeight="1" spans="1:260">
      <c r="A53" s="128" t="s">
        <v>2973</v>
      </c>
      <c r="B53" s="128"/>
      <c r="C53" s="128" t="s">
        <v>2974</v>
      </c>
      <c r="D53" s="124">
        <f t="shared" si="9"/>
        <v>-455.5435</v>
      </c>
      <c r="E53" s="141">
        <v>8714.509</v>
      </c>
      <c r="F53" s="137">
        <f t="shared" si="13"/>
        <v>9170.0525</v>
      </c>
      <c r="G53" s="137">
        <v>8714.509</v>
      </c>
      <c r="H53" s="137">
        <v>9170.0525</v>
      </c>
      <c r="I53" s="164">
        <v>8740</v>
      </c>
      <c r="J53" s="164">
        <v>0</v>
      </c>
      <c r="K53" s="126"/>
      <c r="L53" s="163" t="s">
        <v>2975</v>
      </c>
      <c r="M53" s="163" t="s">
        <v>2971</v>
      </c>
      <c r="N53" s="160" t="s">
        <v>2972</v>
      </c>
      <c r="O53" s="160"/>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c r="HL53" s="109"/>
      <c r="HM53" s="109"/>
      <c r="HN53" s="109"/>
      <c r="HO53" s="109"/>
      <c r="HP53" s="109"/>
      <c r="HQ53" s="109"/>
      <c r="HR53" s="109"/>
      <c r="HS53" s="109"/>
      <c r="HT53" s="109"/>
      <c r="HU53" s="109"/>
      <c r="HV53" s="109"/>
      <c r="HW53" s="109"/>
      <c r="HX53" s="109"/>
      <c r="HY53" s="109"/>
      <c r="HZ53" s="109"/>
      <c r="IA53" s="109"/>
      <c r="IB53" s="109"/>
      <c r="IC53" s="109"/>
      <c r="ID53" s="109"/>
      <c r="IE53" s="109"/>
      <c r="IF53" s="109"/>
      <c r="IG53" s="109"/>
      <c r="IH53" s="109"/>
      <c r="II53" s="109"/>
      <c r="IJ53" s="109"/>
      <c r="IK53" s="109"/>
      <c r="IL53" s="109"/>
      <c r="IM53" s="109"/>
      <c r="IN53" s="109"/>
      <c r="IO53" s="109"/>
      <c r="IP53" s="109"/>
      <c r="IQ53" s="109"/>
      <c r="IR53" s="109"/>
      <c r="IS53" s="109"/>
      <c r="IT53" s="109"/>
      <c r="IU53" s="109"/>
      <c r="IV53" s="109"/>
      <c r="IW53" s="109"/>
      <c r="IX53" s="109"/>
      <c r="IY53" s="109"/>
      <c r="IZ53" s="109"/>
    </row>
    <row r="54" s="107" customFormat="1" ht="42" customHeight="1" spans="1:260">
      <c r="A54" s="128" t="s">
        <v>2976</v>
      </c>
      <c r="B54" s="128"/>
      <c r="C54" s="128" t="s">
        <v>2977</v>
      </c>
      <c r="D54" s="124">
        <f t="shared" si="9"/>
        <v>-14.21</v>
      </c>
      <c r="E54" s="141">
        <v>83.7165</v>
      </c>
      <c r="F54" s="137">
        <f t="shared" si="13"/>
        <v>97.9265</v>
      </c>
      <c r="G54" s="137">
        <v>83.7165</v>
      </c>
      <c r="H54" s="137">
        <v>97.9265</v>
      </c>
      <c r="I54" s="164">
        <v>71.8</v>
      </c>
      <c r="J54" s="164">
        <v>0</v>
      </c>
      <c r="K54" s="126"/>
      <c r="L54" s="163" t="s">
        <v>2975</v>
      </c>
      <c r="M54" s="163" t="s">
        <v>2971</v>
      </c>
      <c r="N54" s="160" t="s">
        <v>2972</v>
      </c>
      <c r="O54" s="160"/>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c r="HL54" s="109"/>
      <c r="HM54" s="109"/>
      <c r="HN54" s="109"/>
      <c r="HO54" s="109"/>
      <c r="HP54" s="109"/>
      <c r="HQ54" s="109"/>
      <c r="HR54" s="109"/>
      <c r="HS54" s="109"/>
      <c r="HT54" s="109"/>
      <c r="HU54" s="109"/>
      <c r="HV54" s="109"/>
      <c r="HW54" s="109"/>
      <c r="HX54" s="109"/>
      <c r="HY54" s="109"/>
      <c r="HZ54" s="109"/>
      <c r="IA54" s="109"/>
      <c r="IB54" s="109"/>
      <c r="IC54" s="109"/>
      <c r="ID54" s="109"/>
      <c r="IE54" s="109"/>
      <c r="IF54" s="109"/>
      <c r="IG54" s="109"/>
      <c r="IH54" s="109"/>
      <c r="II54" s="109"/>
      <c r="IJ54" s="109"/>
      <c r="IK54" s="109"/>
      <c r="IL54" s="109"/>
      <c r="IM54" s="109"/>
      <c r="IN54" s="109"/>
      <c r="IO54" s="109"/>
      <c r="IP54" s="109"/>
      <c r="IQ54" s="109"/>
      <c r="IR54" s="109"/>
      <c r="IS54" s="109"/>
      <c r="IT54" s="109"/>
      <c r="IU54" s="109"/>
      <c r="IV54" s="109"/>
      <c r="IW54" s="109"/>
      <c r="IX54" s="109"/>
      <c r="IY54" s="109"/>
      <c r="IZ54" s="109"/>
    </row>
    <row r="55" s="107" customFormat="1" ht="42" customHeight="1" spans="1:260">
      <c r="A55" s="128" t="s">
        <v>2978</v>
      </c>
      <c r="B55" s="128"/>
      <c r="C55" s="128" t="s">
        <v>2979</v>
      </c>
      <c r="D55" s="124">
        <f t="shared" si="9"/>
        <v>13.139</v>
      </c>
      <c r="E55" s="141">
        <v>185.269</v>
      </c>
      <c r="F55" s="137">
        <f t="shared" si="13"/>
        <v>172.13</v>
      </c>
      <c r="G55" s="137">
        <v>185.269</v>
      </c>
      <c r="H55" s="137">
        <v>172.13</v>
      </c>
      <c r="I55" s="164"/>
      <c r="J55" s="164">
        <v>0</v>
      </c>
      <c r="K55" s="126"/>
      <c r="L55" s="163" t="s">
        <v>2980</v>
      </c>
      <c r="M55" s="163" t="s">
        <v>2971</v>
      </c>
      <c r="N55" s="160" t="s">
        <v>2972</v>
      </c>
      <c r="O55" s="160"/>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9"/>
      <c r="HF55" s="109"/>
      <c r="HG55" s="109"/>
      <c r="HH55" s="109"/>
      <c r="HI55" s="109"/>
      <c r="HJ55" s="109"/>
      <c r="HK55" s="109"/>
      <c r="HL55" s="109"/>
      <c r="HM55" s="109"/>
      <c r="HN55" s="109"/>
      <c r="HO55" s="109"/>
      <c r="HP55" s="109"/>
      <c r="HQ55" s="109"/>
      <c r="HR55" s="109"/>
      <c r="HS55" s="109"/>
      <c r="HT55" s="109"/>
      <c r="HU55" s="109"/>
      <c r="HV55" s="109"/>
      <c r="HW55" s="109"/>
      <c r="HX55" s="109"/>
      <c r="HY55" s="109"/>
      <c r="HZ55" s="109"/>
      <c r="IA55" s="109"/>
      <c r="IB55" s="109"/>
      <c r="IC55" s="109"/>
      <c r="ID55" s="109"/>
      <c r="IE55" s="109"/>
      <c r="IF55" s="109"/>
      <c r="IG55" s="109"/>
      <c r="IH55" s="109"/>
      <c r="II55" s="109"/>
      <c r="IJ55" s="109"/>
      <c r="IK55" s="109"/>
      <c r="IL55" s="109"/>
      <c r="IM55" s="109"/>
      <c r="IN55" s="109"/>
      <c r="IO55" s="109"/>
      <c r="IP55" s="109"/>
      <c r="IQ55" s="109"/>
      <c r="IR55" s="109"/>
      <c r="IS55" s="109"/>
      <c r="IT55" s="109"/>
      <c r="IU55" s="109"/>
      <c r="IV55" s="109"/>
      <c r="IW55" s="109"/>
      <c r="IX55" s="109"/>
      <c r="IY55" s="109"/>
      <c r="IZ55" s="109"/>
    </row>
    <row r="56" s="107" customFormat="1" ht="42" customHeight="1" spans="1:260">
      <c r="A56" s="128" t="s">
        <v>2981</v>
      </c>
      <c r="B56" s="128"/>
      <c r="C56" s="128" t="s">
        <v>2982</v>
      </c>
      <c r="D56" s="124">
        <f t="shared" si="9"/>
        <v>-0.51925</v>
      </c>
      <c r="E56" s="141">
        <v>1.94</v>
      </c>
      <c r="F56" s="137">
        <f t="shared" si="13"/>
        <v>2.45925</v>
      </c>
      <c r="G56" s="137">
        <v>1.94</v>
      </c>
      <c r="H56" s="137">
        <v>2.45925</v>
      </c>
      <c r="I56" s="164">
        <v>188.8</v>
      </c>
      <c r="J56" s="164">
        <v>0</v>
      </c>
      <c r="K56" s="126"/>
      <c r="L56" s="163" t="s">
        <v>2980</v>
      </c>
      <c r="M56" s="163" t="s">
        <v>2971</v>
      </c>
      <c r="N56" s="160" t="s">
        <v>2972</v>
      </c>
      <c r="O56" s="160"/>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c r="HL56" s="109"/>
      <c r="HM56" s="109"/>
      <c r="HN56" s="109"/>
      <c r="HO56" s="109"/>
      <c r="HP56" s="109"/>
      <c r="HQ56" s="109"/>
      <c r="HR56" s="109"/>
      <c r="HS56" s="109"/>
      <c r="HT56" s="109"/>
      <c r="HU56" s="109"/>
      <c r="HV56" s="109"/>
      <c r="HW56" s="109"/>
      <c r="HX56" s="109"/>
      <c r="HY56" s="109"/>
      <c r="HZ56" s="109"/>
      <c r="IA56" s="109"/>
      <c r="IB56" s="109"/>
      <c r="IC56" s="109"/>
      <c r="ID56" s="109"/>
      <c r="IE56" s="109"/>
      <c r="IF56" s="109"/>
      <c r="IG56" s="109"/>
      <c r="IH56" s="109"/>
      <c r="II56" s="109"/>
      <c r="IJ56" s="109"/>
      <c r="IK56" s="109"/>
      <c r="IL56" s="109"/>
      <c r="IM56" s="109"/>
      <c r="IN56" s="109"/>
      <c r="IO56" s="109"/>
      <c r="IP56" s="109"/>
      <c r="IQ56" s="109"/>
      <c r="IR56" s="109"/>
      <c r="IS56" s="109"/>
      <c r="IT56" s="109"/>
      <c r="IU56" s="109"/>
      <c r="IV56" s="109"/>
      <c r="IW56" s="109"/>
      <c r="IX56" s="109"/>
      <c r="IY56" s="109"/>
      <c r="IZ56" s="109"/>
    </row>
    <row r="57" s="107" customFormat="1" ht="42" customHeight="1" spans="1:260">
      <c r="A57" s="128" t="s">
        <v>2983</v>
      </c>
      <c r="B57" s="128"/>
      <c r="C57" s="128" t="s">
        <v>2984</v>
      </c>
      <c r="D57" s="124">
        <f t="shared" si="9"/>
        <v>-30</v>
      </c>
      <c r="E57" s="141">
        <v>0</v>
      </c>
      <c r="F57" s="137">
        <f t="shared" si="13"/>
        <v>30</v>
      </c>
      <c r="G57" s="137">
        <v>0</v>
      </c>
      <c r="H57" s="137">
        <v>30</v>
      </c>
      <c r="I57" s="164"/>
      <c r="J57" s="164">
        <v>0</v>
      </c>
      <c r="K57" s="126"/>
      <c r="L57" s="163" t="s">
        <v>2975</v>
      </c>
      <c r="M57" s="163" t="s">
        <v>2971</v>
      </c>
      <c r="N57" s="160" t="s">
        <v>2972</v>
      </c>
      <c r="O57" s="160"/>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c r="IN57" s="109"/>
      <c r="IO57" s="109"/>
      <c r="IP57" s="109"/>
      <c r="IQ57" s="109"/>
      <c r="IR57" s="109"/>
      <c r="IS57" s="109"/>
      <c r="IT57" s="109"/>
      <c r="IU57" s="109"/>
      <c r="IV57" s="109"/>
      <c r="IW57" s="109"/>
      <c r="IX57" s="109"/>
      <c r="IY57" s="109"/>
      <c r="IZ57" s="109"/>
    </row>
    <row r="58" s="107" customFormat="1" ht="42" customHeight="1" spans="1:260">
      <c r="A58" s="128" t="s">
        <v>2985</v>
      </c>
      <c r="B58" s="128"/>
      <c r="C58" s="128" t="s">
        <v>2984</v>
      </c>
      <c r="D58" s="124">
        <f t="shared" si="9"/>
        <v>50.25</v>
      </c>
      <c r="E58" s="141">
        <v>214</v>
      </c>
      <c r="F58" s="137">
        <f t="shared" si="13"/>
        <v>163.75</v>
      </c>
      <c r="G58" s="137">
        <v>214</v>
      </c>
      <c r="H58" s="137">
        <v>163.75</v>
      </c>
      <c r="I58" s="164"/>
      <c r="J58" s="164">
        <v>0</v>
      </c>
      <c r="K58" s="126"/>
      <c r="L58" s="163" t="s">
        <v>2975</v>
      </c>
      <c r="M58" s="163" t="s">
        <v>2971</v>
      </c>
      <c r="N58" s="160" t="s">
        <v>2972</v>
      </c>
      <c r="O58" s="128"/>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c r="IS58" s="109"/>
      <c r="IT58" s="109"/>
      <c r="IU58" s="109"/>
      <c r="IV58" s="109"/>
      <c r="IW58" s="109"/>
      <c r="IX58" s="109"/>
      <c r="IY58" s="109"/>
      <c r="IZ58" s="109"/>
    </row>
    <row r="59" s="107" customFormat="1" ht="42" customHeight="1" spans="1:260">
      <c r="A59" s="128" t="s">
        <v>2986</v>
      </c>
      <c r="B59" s="128"/>
      <c r="C59" s="128" t="s">
        <v>2987</v>
      </c>
      <c r="D59" s="124">
        <f t="shared" si="9"/>
        <v>15.3</v>
      </c>
      <c r="E59" s="141">
        <v>92</v>
      </c>
      <c r="F59" s="137">
        <f t="shared" si="13"/>
        <v>76.7</v>
      </c>
      <c r="G59" s="137">
        <v>92</v>
      </c>
      <c r="H59" s="152">
        <v>76.7</v>
      </c>
      <c r="I59" s="168"/>
      <c r="J59" s="168">
        <v>0</v>
      </c>
      <c r="K59" s="126"/>
      <c r="L59" s="163" t="s">
        <v>2975</v>
      </c>
      <c r="M59" s="163" t="s">
        <v>2971</v>
      </c>
      <c r="N59" s="160" t="s">
        <v>2972</v>
      </c>
      <c r="O59" s="160"/>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c r="HL59" s="109"/>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9"/>
      <c r="IM59" s="109"/>
      <c r="IN59" s="109"/>
      <c r="IO59" s="109"/>
      <c r="IP59" s="109"/>
      <c r="IQ59" s="109"/>
      <c r="IR59" s="109"/>
      <c r="IS59" s="109"/>
      <c r="IT59" s="109"/>
      <c r="IU59" s="109"/>
      <c r="IV59" s="109"/>
      <c r="IW59" s="109"/>
      <c r="IX59" s="109"/>
      <c r="IY59" s="109"/>
      <c r="IZ59" s="109"/>
    </row>
    <row r="60" s="107" customFormat="1" ht="42" customHeight="1" spans="1:260">
      <c r="A60" s="128" t="s">
        <v>2988</v>
      </c>
      <c r="B60" s="128"/>
      <c r="C60" s="128" t="s">
        <v>2989</v>
      </c>
      <c r="D60" s="124">
        <f t="shared" si="9"/>
        <v>-11.305</v>
      </c>
      <c r="E60" s="141">
        <v>3.995</v>
      </c>
      <c r="F60" s="137">
        <f t="shared" si="13"/>
        <v>15.3</v>
      </c>
      <c r="G60" s="137">
        <v>3.995</v>
      </c>
      <c r="H60" s="152">
        <v>15.3</v>
      </c>
      <c r="I60" s="168"/>
      <c r="J60" s="168"/>
      <c r="K60" s="126"/>
      <c r="L60" s="163" t="s">
        <v>2990</v>
      </c>
      <c r="M60" s="163" t="s">
        <v>2971</v>
      </c>
      <c r="N60" s="160" t="s">
        <v>2972</v>
      </c>
      <c r="O60" s="160"/>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row>
    <row r="61" s="107" customFormat="1" ht="42" customHeight="1" spans="1:260">
      <c r="A61" s="128" t="s">
        <v>2991</v>
      </c>
      <c r="B61" s="128"/>
      <c r="C61" s="128" t="s">
        <v>2992</v>
      </c>
      <c r="D61" s="124">
        <f t="shared" si="9"/>
        <v>-8.82725</v>
      </c>
      <c r="E61" s="141"/>
      <c r="F61" s="137">
        <f t="shared" si="13"/>
        <v>8.82725</v>
      </c>
      <c r="G61" s="137"/>
      <c r="H61" s="152">
        <v>8.82725</v>
      </c>
      <c r="I61" s="168"/>
      <c r="J61" s="168"/>
      <c r="K61" s="126"/>
      <c r="L61" s="163" t="s">
        <v>2990</v>
      </c>
      <c r="M61" s="163" t="s">
        <v>2971</v>
      </c>
      <c r="N61" s="160" t="s">
        <v>2972</v>
      </c>
      <c r="O61" s="160"/>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row>
    <row r="62" s="107" customFormat="1" ht="42" customHeight="1" spans="1:260">
      <c r="A62" s="149" t="s">
        <v>2993</v>
      </c>
      <c r="B62" s="128"/>
      <c r="C62" s="128" t="s">
        <v>2994</v>
      </c>
      <c r="D62" s="124">
        <f t="shared" si="9"/>
        <v>0</v>
      </c>
      <c r="E62" s="141">
        <v>623.7</v>
      </c>
      <c r="F62" s="137">
        <f t="shared" si="13"/>
        <v>623.7</v>
      </c>
      <c r="G62" s="137">
        <v>0</v>
      </c>
      <c r="H62" s="152"/>
      <c r="I62" s="164"/>
      <c r="J62" s="164">
        <v>623.7</v>
      </c>
      <c r="K62" s="126">
        <v>623.7</v>
      </c>
      <c r="L62" s="163" t="s">
        <v>2970</v>
      </c>
      <c r="M62" s="163" t="s">
        <v>2971</v>
      </c>
      <c r="N62" s="160" t="s">
        <v>2972</v>
      </c>
      <c r="O62" s="160"/>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row>
    <row r="63" s="107" customFormat="1" ht="42" customHeight="1" spans="1:260">
      <c r="A63" s="149" t="s">
        <v>2995</v>
      </c>
      <c r="B63" s="128"/>
      <c r="C63" s="128" t="s">
        <v>2996</v>
      </c>
      <c r="D63" s="124">
        <f t="shared" si="9"/>
        <v>20</v>
      </c>
      <c r="E63" s="141">
        <v>286</v>
      </c>
      <c r="F63" s="137">
        <f t="shared" si="13"/>
        <v>266</v>
      </c>
      <c r="G63" s="137">
        <v>0</v>
      </c>
      <c r="H63" s="152"/>
      <c r="I63" s="164"/>
      <c r="J63" s="164">
        <v>286</v>
      </c>
      <c r="K63" s="126">
        <v>266</v>
      </c>
      <c r="L63" s="163" t="s">
        <v>2975</v>
      </c>
      <c r="M63" s="163" t="s">
        <v>2971</v>
      </c>
      <c r="N63" s="160" t="s">
        <v>2972</v>
      </c>
      <c r="O63" s="160"/>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row>
    <row r="64" s="107" customFormat="1" ht="42" customHeight="1" spans="1:260">
      <c r="A64" s="149" t="s">
        <v>2997</v>
      </c>
      <c r="B64" s="128"/>
      <c r="C64" s="128" t="s">
        <v>2998</v>
      </c>
      <c r="D64" s="124">
        <f t="shared" si="9"/>
        <v>44</v>
      </c>
      <c r="E64" s="141">
        <v>445</v>
      </c>
      <c r="F64" s="137">
        <f t="shared" si="13"/>
        <v>401</v>
      </c>
      <c r="G64" s="137">
        <v>0</v>
      </c>
      <c r="H64" s="152"/>
      <c r="I64" s="164"/>
      <c r="J64" s="164">
        <v>445</v>
      </c>
      <c r="K64" s="126">
        <v>401</v>
      </c>
      <c r="L64" s="163" t="s">
        <v>2975</v>
      </c>
      <c r="M64" s="163" t="s">
        <v>2971</v>
      </c>
      <c r="N64" s="160" t="s">
        <v>2972</v>
      </c>
      <c r="O64" s="160"/>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c r="IN64" s="109"/>
      <c r="IO64" s="109"/>
      <c r="IP64" s="109"/>
      <c r="IQ64" s="109"/>
      <c r="IR64" s="109"/>
      <c r="IS64" s="109"/>
      <c r="IT64" s="109"/>
      <c r="IU64" s="109"/>
      <c r="IV64" s="109"/>
      <c r="IW64" s="109"/>
      <c r="IX64" s="109"/>
      <c r="IY64" s="109"/>
      <c r="IZ64" s="109"/>
    </row>
    <row r="65" s="107" customFormat="1" ht="42" customHeight="1" spans="1:260">
      <c r="A65" s="149" t="s">
        <v>2999</v>
      </c>
      <c r="B65" s="128"/>
      <c r="C65" s="169" t="s">
        <v>3000</v>
      </c>
      <c r="D65" s="124">
        <f t="shared" si="9"/>
        <v>-5.3</v>
      </c>
      <c r="E65" s="141"/>
      <c r="F65" s="137">
        <f t="shared" si="13"/>
        <v>5.3</v>
      </c>
      <c r="G65" s="137"/>
      <c r="H65" s="152"/>
      <c r="I65" s="164"/>
      <c r="J65" s="164"/>
      <c r="K65" s="126">
        <v>5.3</v>
      </c>
      <c r="L65" s="163" t="s">
        <v>2975</v>
      </c>
      <c r="M65" s="163" t="s">
        <v>2971</v>
      </c>
      <c r="N65" s="160" t="s">
        <v>2972</v>
      </c>
      <c r="O65" s="160"/>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c r="IN65" s="109"/>
      <c r="IO65" s="109"/>
      <c r="IP65" s="109"/>
      <c r="IQ65" s="109"/>
      <c r="IR65" s="109"/>
      <c r="IS65" s="109"/>
      <c r="IT65" s="109"/>
      <c r="IU65" s="109"/>
      <c r="IV65" s="109"/>
      <c r="IW65" s="109"/>
      <c r="IX65" s="109"/>
      <c r="IY65" s="109"/>
      <c r="IZ65" s="109"/>
    </row>
    <row r="66" s="107" customFormat="1" ht="42" customHeight="1" spans="1:260">
      <c r="A66" s="149" t="s">
        <v>3001</v>
      </c>
      <c r="B66" s="128"/>
      <c r="C66" s="128" t="s">
        <v>3002</v>
      </c>
      <c r="D66" s="124">
        <f t="shared" si="9"/>
        <v>-87.65</v>
      </c>
      <c r="E66" s="141">
        <v>15</v>
      </c>
      <c r="F66" s="137">
        <f t="shared" si="13"/>
        <v>102.65</v>
      </c>
      <c r="G66" s="137">
        <v>0</v>
      </c>
      <c r="H66" s="152"/>
      <c r="I66" s="164"/>
      <c r="J66" s="164">
        <v>15</v>
      </c>
      <c r="K66" s="126">
        <v>102.65</v>
      </c>
      <c r="L66" s="163" t="s">
        <v>2990</v>
      </c>
      <c r="M66" s="163" t="s">
        <v>2971</v>
      </c>
      <c r="N66" s="160" t="s">
        <v>2972</v>
      </c>
      <c r="O66" s="160"/>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c r="HD66" s="109"/>
      <c r="HE66" s="109"/>
      <c r="HF66" s="109"/>
      <c r="HG66" s="109"/>
      <c r="HH66" s="109"/>
      <c r="HI66" s="109"/>
      <c r="HJ66" s="109"/>
      <c r="HK66" s="109"/>
      <c r="HL66" s="109"/>
      <c r="HM66" s="109"/>
      <c r="HN66" s="109"/>
      <c r="HO66" s="109"/>
      <c r="HP66" s="109"/>
      <c r="HQ66" s="109"/>
      <c r="HR66" s="109"/>
      <c r="HS66" s="109"/>
      <c r="HT66" s="109"/>
      <c r="HU66" s="109"/>
      <c r="HV66" s="109"/>
      <c r="HW66" s="109"/>
      <c r="HX66" s="109"/>
      <c r="HY66" s="109"/>
      <c r="HZ66" s="109"/>
      <c r="IA66" s="109"/>
      <c r="IB66" s="109"/>
      <c r="IC66" s="109"/>
      <c r="ID66" s="109"/>
      <c r="IE66" s="109"/>
      <c r="IF66" s="109"/>
      <c r="IG66" s="109"/>
      <c r="IH66" s="109"/>
      <c r="II66" s="109"/>
      <c r="IJ66" s="109"/>
      <c r="IK66" s="109"/>
      <c r="IL66" s="109"/>
      <c r="IM66" s="109"/>
      <c r="IN66" s="109"/>
      <c r="IO66" s="109"/>
      <c r="IP66" s="109"/>
      <c r="IQ66" s="109"/>
      <c r="IR66" s="109"/>
      <c r="IS66" s="109"/>
      <c r="IT66" s="109"/>
      <c r="IU66" s="109"/>
      <c r="IV66" s="109"/>
      <c r="IW66" s="109"/>
      <c r="IX66" s="109"/>
      <c r="IY66" s="109"/>
      <c r="IZ66" s="109"/>
    </row>
    <row r="67" s="107" customFormat="1" ht="42" customHeight="1" spans="1:260">
      <c r="A67" s="170" t="s">
        <v>3003</v>
      </c>
      <c r="B67" s="128"/>
      <c r="C67" s="128" t="s">
        <v>3004</v>
      </c>
      <c r="D67" s="124">
        <f t="shared" si="9"/>
        <v>80.57</v>
      </c>
      <c r="E67" s="141">
        <v>297.87</v>
      </c>
      <c r="F67" s="137">
        <f t="shared" si="13"/>
        <v>217.3</v>
      </c>
      <c r="G67" s="137">
        <v>0</v>
      </c>
      <c r="H67" s="152"/>
      <c r="I67" s="164"/>
      <c r="J67" s="164">
        <v>297.87</v>
      </c>
      <c r="K67" s="126">
        <v>217.3</v>
      </c>
      <c r="L67" s="163" t="s">
        <v>2975</v>
      </c>
      <c r="M67" s="163" t="s">
        <v>2971</v>
      </c>
      <c r="N67" s="160" t="s">
        <v>2972</v>
      </c>
      <c r="O67" s="160"/>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c r="IN67" s="109"/>
      <c r="IO67" s="109"/>
      <c r="IP67" s="109"/>
      <c r="IQ67" s="109"/>
      <c r="IR67" s="109"/>
      <c r="IS67" s="109"/>
      <c r="IT67" s="109"/>
      <c r="IU67" s="109"/>
      <c r="IV67" s="109"/>
      <c r="IW67" s="109"/>
      <c r="IX67" s="109"/>
      <c r="IY67" s="109"/>
      <c r="IZ67" s="109"/>
    </row>
    <row r="68" s="107" customFormat="1" ht="42" customHeight="1" spans="1:260">
      <c r="A68" s="149" t="s">
        <v>3005</v>
      </c>
      <c r="B68" s="128"/>
      <c r="C68" s="128" t="s">
        <v>3006</v>
      </c>
      <c r="D68" s="124">
        <f t="shared" si="9"/>
        <v>-153</v>
      </c>
      <c r="E68" s="141">
        <v>449</v>
      </c>
      <c r="F68" s="137">
        <f t="shared" si="13"/>
        <v>602</v>
      </c>
      <c r="G68" s="137">
        <v>0</v>
      </c>
      <c r="H68" s="152"/>
      <c r="I68" s="164"/>
      <c r="J68" s="164">
        <v>449</v>
      </c>
      <c r="K68" s="126">
        <v>602</v>
      </c>
      <c r="L68" s="163" t="s">
        <v>2975</v>
      </c>
      <c r="M68" s="163" t="s">
        <v>2971</v>
      </c>
      <c r="N68" s="160" t="s">
        <v>2972</v>
      </c>
      <c r="O68" s="160"/>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09"/>
      <c r="IK68" s="109"/>
      <c r="IL68" s="109"/>
      <c r="IM68" s="109"/>
      <c r="IN68" s="109"/>
      <c r="IO68" s="109"/>
      <c r="IP68" s="109"/>
      <c r="IQ68" s="109"/>
      <c r="IR68" s="109"/>
      <c r="IS68" s="109"/>
      <c r="IT68" s="109"/>
      <c r="IU68" s="109"/>
      <c r="IV68" s="109"/>
      <c r="IW68" s="109"/>
      <c r="IX68" s="109"/>
      <c r="IY68" s="109"/>
      <c r="IZ68" s="109"/>
    </row>
    <row r="69" s="107" customFormat="1" ht="42" customHeight="1" spans="1:260">
      <c r="A69" s="149" t="s">
        <v>3007</v>
      </c>
      <c r="B69" s="128"/>
      <c r="C69" s="128" t="s">
        <v>3008</v>
      </c>
      <c r="D69" s="124">
        <f t="shared" si="9"/>
        <v>-12</v>
      </c>
      <c r="E69" s="141">
        <v>76</v>
      </c>
      <c r="F69" s="137">
        <f t="shared" si="13"/>
        <v>88</v>
      </c>
      <c r="G69" s="137">
        <v>0</v>
      </c>
      <c r="H69" s="152"/>
      <c r="I69" s="168"/>
      <c r="J69" s="168">
        <v>76</v>
      </c>
      <c r="K69" s="126">
        <v>88</v>
      </c>
      <c r="L69" s="163" t="s">
        <v>2975</v>
      </c>
      <c r="M69" s="163" t="s">
        <v>2971</v>
      </c>
      <c r="N69" s="160" t="s">
        <v>2972</v>
      </c>
      <c r="O69" s="160"/>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109"/>
      <c r="HE69" s="109"/>
      <c r="HF69" s="109"/>
      <c r="HG69" s="109"/>
      <c r="HH69" s="109"/>
      <c r="HI69" s="109"/>
      <c r="HJ69" s="109"/>
      <c r="HK69" s="109"/>
      <c r="HL69" s="109"/>
      <c r="HM69" s="109"/>
      <c r="HN69" s="109"/>
      <c r="HO69" s="109"/>
      <c r="HP69" s="109"/>
      <c r="HQ69" s="109"/>
      <c r="HR69" s="109"/>
      <c r="HS69" s="109"/>
      <c r="HT69" s="109"/>
      <c r="HU69" s="109"/>
      <c r="HV69" s="109"/>
      <c r="HW69" s="109"/>
      <c r="HX69" s="109"/>
      <c r="HY69" s="109"/>
      <c r="HZ69" s="109"/>
      <c r="IA69" s="109"/>
      <c r="IB69" s="109"/>
      <c r="IC69" s="109"/>
      <c r="ID69" s="109"/>
      <c r="IE69" s="109"/>
      <c r="IF69" s="109"/>
      <c r="IG69" s="109"/>
      <c r="IH69" s="109"/>
      <c r="II69" s="109"/>
      <c r="IJ69" s="109"/>
      <c r="IK69" s="109"/>
      <c r="IL69" s="109"/>
      <c r="IM69" s="109"/>
      <c r="IN69" s="109"/>
      <c r="IO69" s="109"/>
      <c r="IP69" s="109"/>
      <c r="IQ69" s="109"/>
      <c r="IR69" s="109"/>
      <c r="IS69" s="109"/>
      <c r="IT69" s="109"/>
      <c r="IU69" s="109"/>
      <c r="IV69" s="109"/>
      <c r="IW69" s="109"/>
      <c r="IX69" s="109"/>
      <c r="IY69" s="109"/>
      <c r="IZ69" s="109"/>
    </row>
    <row r="70" s="107" customFormat="1" ht="42" customHeight="1" spans="1:260">
      <c r="A70" s="149" t="s">
        <v>3009</v>
      </c>
      <c r="B70" s="128"/>
      <c r="C70" s="128" t="s">
        <v>3010</v>
      </c>
      <c r="D70" s="124">
        <f t="shared" si="9"/>
        <v>-16</v>
      </c>
      <c r="E70" s="141">
        <v>44</v>
      </c>
      <c r="F70" s="137">
        <f t="shared" si="13"/>
        <v>60</v>
      </c>
      <c r="G70" s="137">
        <v>0</v>
      </c>
      <c r="H70" s="152"/>
      <c r="I70" s="168"/>
      <c r="J70" s="168">
        <v>44</v>
      </c>
      <c r="K70" s="126">
        <v>60</v>
      </c>
      <c r="L70" s="163" t="s">
        <v>2975</v>
      </c>
      <c r="M70" s="163" t="s">
        <v>2971</v>
      </c>
      <c r="N70" s="160" t="s">
        <v>2972</v>
      </c>
      <c r="O70" s="160"/>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c r="HD70" s="109"/>
      <c r="HE70" s="109"/>
      <c r="HF70" s="109"/>
      <c r="HG70" s="109"/>
      <c r="HH70" s="109"/>
      <c r="HI70" s="109"/>
      <c r="HJ70" s="109"/>
      <c r="HK70" s="109"/>
      <c r="HL70" s="109"/>
      <c r="HM70" s="109"/>
      <c r="HN70" s="109"/>
      <c r="HO70" s="109"/>
      <c r="HP70" s="109"/>
      <c r="HQ70" s="109"/>
      <c r="HR70" s="109"/>
      <c r="HS70" s="109"/>
      <c r="HT70" s="109"/>
      <c r="HU70" s="109"/>
      <c r="HV70" s="109"/>
      <c r="HW70" s="109"/>
      <c r="HX70" s="109"/>
      <c r="HY70" s="109"/>
      <c r="HZ70" s="109"/>
      <c r="IA70" s="109"/>
      <c r="IB70" s="109"/>
      <c r="IC70" s="109"/>
      <c r="ID70" s="109"/>
      <c r="IE70" s="109"/>
      <c r="IF70" s="109"/>
      <c r="IG70" s="109"/>
      <c r="IH70" s="109"/>
      <c r="II70" s="109"/>
      <c r="IJ70" s="109"/>
      <c r="IK70" s="109"/>
      <c r="IL70" s="109"/>
      <c r="IM70" s="109"/>
      <c r="IN70" s="109"/>
      <c r="IO70" s="109"/>
      <c r="IP70" s="109"/>
      <c r="IQ70" s="109"/>
      <c r="IR70" s="109"/>
      <c r="IS70" s="109"/>
      <c r="IT70" s="109"/>
      <c r="IU70" s="109"/>
      <c r="IV70" s="109"/>
      <c r="IW70" s="109"/>
      <c r="IX70" s="109"/>
      <c r="IY70" s="109"/>
      <c r="IZ70" s="109"/>
    </row>
    <row r="71" s="107" customFormat="1" ht="30" customHeight="1" spans="1:260">
      <c r="A71" s="128" t="s">
        <v>3011</v>
      </c>
      <c r="B71" s="171"/>
      <c r="C71" s="172" t="s">
        <v>3012</v>
      </c>
      <c r="D71" s="124">
        <f t="shared" si="9"/>
        <v>15</v>
      </c>
      <c r="E71" s="141">
        <v>15</v>
      </c>
      <c r="F71" s="137"/>
      <c r="G71" s="137">
        <v>0</v>
      </c>
      <c r="H71" s="137"/>
      <c r="I71" s="164"/>
      <c r="J71" s="164">
        <v>15</v>
      </c>
      <c r="K71" s="126"/>
      <c r="L71" s="163" t="s">
        <v>2975</v>
      </c>
      <c r="M71" s="163" t="s">
        <v>2971</v>
      </c>
      <c r="N71" s="160" t="s">
        <v>2972</v>
      </c>
      <c r="O71" s="160"/>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c r="IS71" s="109"/>
      <c r="IT71" s="109"/>
      <c r="IU71" s="109"/>
      <c r="IV71" s="109"/>
      <c r="IW71" s="109"/>
      <c r="IX71" s="109"/>
      <c r="IY71" s="109"/>
      <c r="IZ71" s="109"/>
    </row>
    <row r="72" s="107" customFormat="1" ht="30" customHeight="1" spans="1:260">
      <c r="A72" s="128" t="s">
        <v>3013</v>
      </c>
      <c r="B72" s="171"/>
      <c r="C72" s="172" t="s">
        <v>3014</v>
      </c>
      <c r="D72" s="124">
        <f t="shared" si="9"/>
        <v>95.0328</v>
      </c>
      <c r="E72" s="141">
        <v>95.0328</v>
      </c>
      <c r="F72" s="137"/>
      <c r="G72" s="137">
        <v>0</v>
      </c>
      <c r="H72" s="137"/>
      <c r="I72" s="164"/>
      <c r="J72" s="164">
        <v>95.0328</v>
      </c>
      <c r="K72" s="126"/>
      <c r="L72" s="163" t="s">
        <v>2975</v>
      </c>
      <c r="M72" s="163" t="s">
        <v>2971</v>
      </c>
      <c r="N72" s="160" t="s">
        <v>2972</v>
      </c>
      <c r="O72" s="160"/>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c r="HD72" s="109"/>
      <c r="HE72" s="109"/>
      <c r="HF72" s="109"/>
      <c r="HG72" s="109"/>
      <c r="HH72" s="109"/>
      <c r="HI72" s="109"/>
      <c r="HJ72" s="109"/>
      <c r="HK72" s="109"/>
      <c r="HL72" s="109"/>
      <c r="HM72" s="109"/>
      <c r="HN72" s="109"/>
      <c r="HO72" s="109"/>
      <c r="HP72" s="109"/>
      <c r="HQ72" s="109"/>
      <c r="HR72" s="109"/>
      <c r="HS72" s="109"/>
      <c r="HT72" s="109"/>
      <c r="HU72" s="109"/>
      <c r="HV72" s="109"/>
      <c r="HW72" s="109"/>
      <c r="HX72" s="109"/>
      <c r="HY72" s="109"/>
      <c r="HZ72" s="109"/>
      <c r="IA72" s="109"/>
      <c r="IB72" s="109"/>
      <c r="IC72" s="109"/>
      <c r="ID72" s="109"/>
      <c r="IE72" s="109"/>
      <c r="IF72" s="109"/>
      <c r="IG72" s="109"/>
      <c r="IH72" s="109"/>
      <c r="II72" s="109"/>
      <c r="IJ72" s="109"/>
      <c r="IK72" s="109"/>
      <c r="IL72" s="109"/>
      <c r="IM72" s="109"/>
      <c r="IN72" s="109"/>
      <c r="IO72" s="109"/>
      <c r="IP72" s="109"/>
      <c r="IQ72" s="109"/>
      <c r="IR72" s="109"/>
      <c r="IS72" s="109"/>
      <c r="IT72" s="109"/>
      <c r="IU72" s="109"/>
      <c r="IV72" s="109"/>
      <c r="IW72" s="109"/>
      <c r="IX72" s="109"/>
      <c r="IY72" s="109"/>
      <c r="IZ72" s="109"/>
    </row>
    <row r="73" s="107" customFormat="1" ht="30" customHeight="1" spans="1:260">
      <c r="A73" s="128" t="s">
        <v>3015</v>
      </c>
      <c r="B73" s="171"/>
      <c r="C73" s="172" t="s">
        <v>3016</v>
      </c>
      <c r="D73" s="124">
        <f t="shared" si="9"/>
        <v>24</v>
      </c>
      <c r="E73" s="141">
        <v>24</v>
      </c>
      <c r="F73" s="137"/>
      <c r="G73" s="137">
        <v>0</v>
      </c>
      <c r="H73" s="137"/>
      <c r="I73" s="164"/>
      <c r="J73" s="164">
        <v>24</v>
      </c>
      <c r="K73" s="126"/>
      <c r="L73" s="163" t="s">
        <v>2975</v>
      </c>
      <c r="M73" s="163" t="s">
        <v>2971</v>
      </c>
      <c r="N73" s="160" t="s">
        <v>2972</v>
      </c>
      <c r="O73" s="160"/>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c r="HD73" s="109"/>
      <c r="HE73" s="109"/>
      <c r="HF73" s="109"/>
      <c r="HG73" s="109"/>
      <c r="HH73" s="109"/>
      <c r="HI73" s="109"/>
      <c r="HJ73" s="109"/>
      <c r="HK73" s="109"/>
      <c r="HL73" s="109"/>
      <c r="HM73" s="109"/>
      <c r="HN73" s="109"/>
      <c r="HO73" s="109"/>
      <c r="HP73" s="109"/>
      <c r="HQ73" s="109"/>
      <c r="HR73" s="109"/>
      <c r="HS73" s="109"/>
      <c r="HT73" s="109"/>
      <c r="HU73" s="109"/>
      <c r="HV73" s="109"/>
      <c r="HW73" s="109"/>
      <c r="HX73" s="109"/>
      <c r="HY73" s="109"/>
      <c r="HZ73" s="109"/>
      <c r="IA73" s="109"/>
      <c r="IB73" s="109"/>
      <c r="IC73" s="109"/>
      <c r="ID73" s="109"/>
      <c r="IE73" s="109"/>
      <c r="IF73" s="109"/>
      <c r="IG73" s="109"/>
      <c r="IH73" s="109"/>
      <c r="II73" s="109"/>
      <c r="IJ73" s="109"/>
      <c r="IK73" s="109"/>
      <c r="IL73" s="109"/>
      <c r="IM73" s="109"/>
      <c r="IN73" s="109"/>
      <c r="IO73" s="109"/>
      <c r="IP73" s="109"/>
      <c r="IQ73" s="109"/>
      <c r="IR73" s="109"/>
      <c r="IS73" s="109"/>
      <c r="IT73" s="109"/>
      <c r="IU73" s="109"/>
      <c r="IV73" s="109"/>
      <c r="IW73" s="109"/>
      <c r="IX73" s="109"/>
      <c r="IY73" s="109"/>
      <c r="IZ73" s="109"/>
    </row>
    <row r="74" s="107" customFormat="1" ht="30" customHeight="1" spans="1:260">
      <c r="A74" s="128" t="s">
        <v>3017</v>
      </c>
      <c r="B74" s="171"/>
      <c r="C74" s="172" t="s">
        <v>3018</v>
      </c>
      <c r="D74" s="124">
        <f t="shared" si="9"/>
        <v>46</v>
      </c>
      <c r="E74" s="141">
        <v>46</v>
      </c>
      <c r="F74" s="137"/>
      <c r="G74" s="137">
        <v>0</v>
      </c>
      <c r="H74" s="137"/>
      <c r="I74" s="164"/>
      <c r="J74" s="164">
        <v>46</v>
      </c>
      <c r="K74" s="126"/>
      <c r="L74" s="179" t="s">
        <v>2980</v>
      </c>
      <c r="M74" s="163" t="s">
        <v>2971</v>
      </c>
      <c r="N74" s="160" t="s">
        <v>2972</v>
      </c>
      <c r="O74" s="160"/>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109"/>
      <c r="HL74" s="109"/>
      <c r="HM74" s="109"/>
      <c r="HN74" s="109"/>
      <c r="HO74" s="109"/>
      <c r="HP74" s="109"/>
      <c r="HQ74" s="109"/>
      <c r="HR74" s="109"/>
      <c r="HS74" s="109"/>
      <c r="HT74" s="109"/>
      <c r="HU74" s="109"/>
      <c r="HV74" s="109"/>
      <c r="HW74" s="109"/>
      <c r="HX74" s="109"/>
      <c r="HY74" s="109"/>
      <c r="HZ74" s="109"/>
      <c r="IA74" s="109"/>
      <c r="IB74" s="109"/>
      <c r="IC74" s="109"/>
      <c r="ID74" s="109"/>
      <c r="IE74" s="109"/>
      <c r="IF74" s="109"/>
      <c r="IG74" s="109"/>
      <c r="IH74" s="109"/>
      <c r="II74" s="109"/>
      <c r="IJ74" s="109"/>
      <c r="IK74" s="109"/>
      <c r="IL74" s="109"/>
      <c r="IM74" s="109"/>
      <c r="IN74" s="109"/>
      <c r="IO74" s="109"/>
      <c r="IP74" s="109"/>
      <c r="IQ74" s="109"/>
      <c r="IR74" s="109"/>
      <c r="IS74" s="109"/>
      <c r="IT74" s="109"/>
      <c r="IU74" s="109"/>
      <c r="IV74" s="109"/>
      <c r="IW74" s="109"/>
      <c r="IX74" s="109"/>
      <c r="IY74" s="109"/>
      <c r="IZ74" s="109"/>
    </row>
    <row r="75" s="107" customFormat="1" ht="30" customHeight="1" spans="1:260">
      <c r="A75" s="128" t="s">
        <v>3019</v>
      </c>
      <c r="B75" s="171"/>
      <c r="C75" s="172" t="s">
        <v>3020</v>
      </c>
      <c r="D75" s="124">
        <f t="shared" si="9"/>
        <v>1000</v>
      </c>
      <c r="E75" s="141">
        <v>1000</v>
      </c>
      <c r="F75" s="137"/>
      <c r="G75" s="137">
        <v>0</v>
      </c>
      <c r="H75" s="137"/>
      <c r="I75" s="164"/>
      <c r="J75" s="164">
        <v>1000</v>
      </c>
      <c r="K75" s="126"/>
      <c r="L75" s="163" t="s">
        <v>2975</v>
      </c>
      <c r="M75" s="163" t="s">
        <v>2971</v>
      </c>
      <c r="N75" s="160" t="s">
        <v>2972</v>
      </c>
      <c r="O75" s="160"/>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c r="GO75" s="109"/>
      <c r="GP75" s="109"/>
      <c r="GQ75" s="109"/>
      <c r="GR75" s="109"/>
      <c r="GS75" s="109"/>
      <c r="GT75" s="109"/>
      <c r="GU75" s="109"/>
      <c r="GV75" s="109"/>
      <c r="GW75" s="109"/>
      <c r="GX75" s="109"/>
      <c r="GY75" s="109"/>
      <c r="GZ75" s="109"/>
      <c r="HA75" s="109"/>
      <c r="HB75" s="109"/>
      <c r="HC75" s="109"/>
      <c r="HD75" s="109"/>
      <c r="HE75" s="109"/>
      <c r="HF75" s="109"/>
      <c r="HG75" s="109"/>
      <c r="HH75" s="109"/>
      <c r="HI75" s="109"/>
      <c r="HJ75" s="109"/>
      <c r="HK75" s="109"/>
      <c r="HL75" s="109"/>
      <c r="HM75" s="109"/>
      <c r="HN75" s="109"/>
      <c r="HO75" s="109"/>
      <c r="HP75" s="109"/>
      <c r="HQ75" s="109"/>
      <c r="HR75" s="109"/>
      <c r="HS75" s="109"/>
      <c r="HT75" s="109"/>
      <c r="HU75" s="109"/>
      <c r="HV75" s="109"/>
      <c r="HW75" s="109"/>
      <c r="HX75" s="109"/>
      <c r="HY75" s="109"/>
      <c r="HZ75" s="109"/>
      <c r="IA75" s="109"/>
      <c r="IB75" s="109"/>
      <c r="IC75" s="109"/>
      <c r="ID75" s="109"/>
      <c r="IE75" s="109"/>
      <c r="IF75" s="109"/>
      <c r="IG75" s="109"/>
      <c r="IH75" s="109"/>
      <c r="II75" s="109"/>
      <c r="IJ75" s="109"/>
      <c r="IK75" s="109"/>
      <c r="IL75" s="109"/>
      <c r="IM75" s="109"/>
      <c r="IN75" s="109"/>
      <c r="IO75" s="109"/>
      <c r="IP75" s="109"/>
      <c r="IQ75" s="109"/>
      <c r="IR75" s="109"/>
      <c r="IS75" s="109"/>
      <c r="IT75" s="109"/>
      <c r="IU75" s="109"/>
      <c r="IV75" s="109"/>
      <c r="IW75" s="109"/>
      <c r="IX75" s="109"/>
      <c r="IY75" s="109"/>
      <c r="IZ75" s="109"/>
    </row>
    <row r="76" s="107" customFormat="1" ht="30" customHeight="1" spans="1:260">
      <c r="A76" s="128" t="s">
        <v>3021</v>
      </c>
      <c r="B76" s="171"/>
      <c r="C76" s="172" t="s">
        <v>2984</v>
      </c>
      <c r="D76" s="124">
        <f t="shared" si="9"/>
        <v>485</v>
      </c>
      <c r="E76" s="141">
        <v>485</v>
      </c>
      <c r="F76" s="137"/>
      <c r="G76" s="137">
        <v>0</v>
      </c>
      <c r="H76" s="137"/>
      <c r="I76" s="164"/>
      <c r="J76" s="164">
        <v>485</v>
      </c>
      <c r="K76" s="126"/>
      <c r="L76" s="163" t="s">
        <v>2975</v>
      </c>
      <c r="M76" s="163" t="s">
        <v>2971</v>
      </c>
      <c r="N76" s="160" t="s">
        <v>2972</v>
      </c>
      <c r="O76" s="160"/>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c r="GO76" s="109"/>
      <c r="GP76" s="109"/>
      <c r="GQ76" s="109"/>
      <c r="GR76" s="109"/>
      <c r="GS76" s="109"/>
      <c r="GT76" s="109"/>
      <c r="GU76" s="109"/>
      <c r="GV76" s="109"/>
      <c r="GW76" s="109"/>
      <c r="GX76" s="109"/>
      <c r="GY76" s="109"/>
      <c r="GZ76" s="109"/>
      <c r="HA76" s="109"/>
      <c r="HB76" s="109"/>
      <c r="HC76" s="109"/>
      <c r="HD76" s="109"/>
      <c r="HE76" s="109"/>
      <c r="HF76" s="109"/>
      <c r="HG76" s="109"/>
      <c r="HH76" s="109"/>
      <c r="HI76" s="109"/>
      <c r="HJ76" s="109"/>
      <c r="HK76" s="109"/>
      <c r="HL76" s="109"/>
      <c r="HM76" s="109"/>
      <c r="HN76" s="109"/>
      <c r="HO76" s="109"/>
      <c r="HP76" s="109"/>
      <c r="HQ76" s="109"/>
      <c r="HR76" s="109"/>
      <c r="HS76" s="109"/>
      <c r="HT76" s="109"/>
      <c r="HU76" s="109"/>
      <c r="HV76" s="109"/>
      <c r="HW76" s="109"/>
      <c r="HX76" s="109"/>
      <c r="HY76" s="109"/>
      <c r="HZ76" s="109"/>
      <c r="IA76" s="109"/>
      <c r="IB76" s="109"/>
      <c r="IC76" s="109"/>
      <c r="ID76" s="109"/>
      <c r="IE76" s="109"/>
      <c r="IF76" s="109"/>
      <c r="IG76" s="109"/>
      <c r="IH76" s="109"/>
      <c r="II76" s="109"/>
      <c r="IJ76" s="109"/>
      <c r="IK76" s="109"/>
      <c r="IL76" s="109"/>
      <c r="IM76" s="109"/>
      <c r="IN76" s="109"/>
      <c r="IO76" s="109"/>
      <c r="IP76" s="109"/>
      <c r="IQ76" s="109"/>
      <c r="IR76" s="109"/>
      <c r="IS76" s="109"/>
      <c r="IT76" s="109"/>
      <c r="IU76" s="109"/>
      <c r="IV76" s="109"/>
      <c r="IW76" s="109"/>
      <c r="IX76" s="109"/>
      <c r="IY76" s="109"/>
      <c r="IZ76" s="109"/>
    </row>
    <row r="77" s="107" customFormat="1" ht="30" customHeight="1" spans="1:260">
      <c r="A77" s="128" t="s">
        <v>3022</v>
      </c>
      <c r="B77" s="171"/>
      <c r="C77" s="172" t="s">
        <v>2984</v>
      </c>
      <c r="D77" s="124">
        <f t="shared" si="9"/>
        <v>240</v>
      </c>
      <c r="E77" s="141">
        <v>240</v>
      </c>
      <c r="F77" s="137"/>
      <c r="G77" s="137">
        <v>0</v>
      </c>
      <c r="H77" s="137"/>
      <c r="I77" s="164"/>
      <c r="J77" s="164">
        <v>240</v>
      </c>
      <c r="K77" s="126"/>
      <c r="L77" s="163" t="s">
        <v>2975</v>
      </c>
      <c r="M77" s="163" t="s">
        <v>2971</v>
      </c>
      <c r="N77" s="160" t="s">
        <v>2972</v>
      </c>
      <c r="O77" s="160"/>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c r="GO77" s="109"/>
      <c r="GP77" s="109"/>
      <c r="GQ77" s="109"/>
      <c r="GR77" s="109"/>
      <c r="GS77" s="109"/>
      <c r="GT77" s="109"/>
      <c r="GU77" s="109"/>
      <c r="GV77" s="109"/>
      <c r="GW77" s="109"/>
      <c r="GX77" s="109"/>
      <c r="GY77" s="109"/>
      <c r="GZ77" s="109"/>
      <c r="HA77" s="109"/>
      <c r="HB77" s="109"/>
      <c r="HC77" s="109"/>
      <c r="HD77" s="109"/>
      <c r="HE77" s="109"/>
      <c r="HF77" s="109"/>
      <c r="HG77" s="109"/>
      <c r="HH77" s="109"/>
      <c r="HI77" s="109"/>
      <c r="HJ77" s="109"/>
      <c r="HK77" s="109"/>
      <c r="HL77" s="109"/>
      <c r="HM77" s="109"/>
      <c r="HN77" s="109"/>
      <c r="HO77" s="109"/>
      <c r="HP77" s="109"/>
      <c r="HQ77" s="109"/>
      <c r="HR77" s="109"/>
      <c r="HS77" s="109"/>
      <c r="HT77" s="109"/>
      <c r="HU77" s="109"/>
      <c r="HV77" s="109"/>
      <c r="HW77" s="109"/>
      <c r="HX77" s="109"/>
      <c r="HY77" s="109"/>
      <c r="HZ77" s="109"/>
      <c r="IA77" s="109"/>
      <c r="IB77" s="109"/>
      <c r="IC77" s="109"/>
      <c r="ID77" s="109"/>
      <c r="IE77" s="109"/>
      <c r="IF77" s="109"/>
      <c r="IG77" s="109"/>
      <c r="IH77" s="109"/>
      <c r="II77" s="109"/>
      <c r="IJ77" s="109"/>
      <c r="IK77" s="109"/>
      <c r="IL77" s="109"/>
      <c r="IM77" s="109"/>
      <c r="IN77" s="109"/>
      <c r="IO77" s="109"/>
      <c r="IP77" s="109"/>
      <c r="IQ77" s="109"/>
      <c r="IR77" s="109"/>
      <c r="IS77" s="109"/>
      <c r="IT77" s="109"/>
      <c r="IU77" s="109"/>
      <c r="IV77" s="109"/>
      <c r="IW77" s="109"/>
      <c r="IX77" s="109"/>
      <c r="IY77" s="109"/>
      <c r="IZ77" s="109"/>
    </row>
    <row r="78" s="107" customFormat="1" ht="30" customHeight="1" spans="1:260">
      <c r="A78" s="149" t="s">
        <v>3023</v>
      </c>
      <c r="B78" s="171"/>
      <c r="C78" s="172" t="s">
        <v>3024</v>
      </c>
      <c r="D78" s="124">
        <f t="shared" si="9"/>
        <v>15</v>
      </c>
      <c r="E78" s="141">
        <v>15</v>
      </c>
      <c r="F78" s="137"/>
      <c r="G78" s="137">
        <v>0</v>
      </c>
      <c r="H78" s="137"/>
      <c r="I78" s="164"/>
      <c r="J78" s="164">
        <v>15</v>
      </c>
      <c r="K78" s="126"/>
      <c r="L78" s="179" t="s">
        <v>2975</v>
      </c>
      <c r="M78" s="163" t="s">
        <v>2971</v>
      </c>
      <c r="N78" s="160" t="s">
        <v>2972</v>
      </c>
      <c r="O78" s="180"/>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c r="GO78" s="109"/>
      <c r="GP78" s="109"/>
      <c r="GQ78" s="109"/>
      <c r="GR78" s="109"/>
      <c r="GS78" s="109"/>
      <c r="GT78" s="109"/>
      <c r="GU78" s="109"/>
      <c r="GV78" s="109"/>
      <c r="GW78" s="109"/>
      <c r="GX78" s="109"/>
      <c r="GY78" s="109"/>
      <c r="GZ78" s="109"/>
      <c r="HA78" s="109"/>
      <c r="HB78" s="109"/>
      <c r="HC78" s="109"/>
      <c r="HD78" s="109"/>
      <c r="HE78" s="109"/>
      <c r="HF78" s="109"/>
      <c r="HG78" s="109"/>
      <c r="HH78" s="109"/>
      <c r="HI78" s="109"/>
      <c r="HJ78" s="109"/>
      <c r="HK78" s="109"/>
      <c r="HL78" s="109"/>
      <c r="HM78" s="109"/>
      <c r="HN78" s="109"/>
      <c r="HO78" s="109"/>
      <c r="HP78" s="109"/>
      <c r="HQ78" s="109"/>
      <c r="HR78" s="109"/>
      <c r="HS78" s="109"/>
      <c r="HT78" s="109"/>
      <c r="HU78" s="109"/>
      <c r="HV78" s="109"/>
      <c r="HW78" s="109"/>
      <c r="HX78" s="109"/>
      <c r="HY78" s="109"/>
      <c r="HZ78" s="109"/>
      <c r="IA78" s="109"/>
      <c r="IB78" s="109"/>
      <c r="IC78" s="109"/>
      <c r="ID78" s="109"/>
      <c r="IE78" s="109"/>
      <c r="IF78" s="109"/>
      <c r="IG78" s="109"/>
      <c r="IH78" s="109"/>
      <c r="II78" s="109"/>
      <c r="IJ78" s="109"/>
      <c r="IK78" s="109"/>
      <c r="IL78" s="109"/>
      <c r="IM78" s="109"/>
      <c r="IN78" s="109"/>
      <c r="IO78" s="109"/>
      <c r="IP78" s="109"/>
      <c r="IQ78" s="109"/>
      <c r="IR78" s="109"/>
      <c r="IS78" s="109"/>
      <c r="IT78" s="109"/>
      <c r="IU78" s="109"/>
      <c r="IV78" s="109"/>
      <c r="IW78" s="109"/>
      <c r="IX78" s="109"/>
      <c r="IY78" s="109"/>
      <c r="IZ78" s="109"/>
    </row>
    <row r="79" s="107" customFormat="1" ht="30" customHeight="1" spans="1:260">
      <c r="A79" s="149" t="s">
        <v>3025</v>
      </c>
      <c r="B79" s="171"/>
      <c r="C79" s="172" t="s">
        <v>3026</v>
      </c>
      <c r="D79" s="124">
        <f t="shared" si="9"/>
        <v>50</v>
      </c>
      <c r="E79" s="141">
        <v>50</v>
      </c>
      <c r="F79" s="137"/>
      <c r="G79" s="137">
        <v>0</v>
      </c>
      <c r="H79" s="137"/>
      <c r="I79" s="164"/>
      <c r="J79" s="164">
        <v>50</v>
      </c>
      <c r="K79" s="126"/>
      <c r="L79" s="179" t="s">
        <v>3027</v>
      </c>
      <c r="M79" s="163" t="s">
        <v>2971</v>
      </c>
      <c r="N79" s="160" t="s">
        <v>2972</v>
      </c>
      <c r="O79" s="180"/>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c r="GO79" s="109"/>
      <c r="GP79" s="109"/>
      <c r="GQ79" s="109"/>
      <c r="GR79" s="109"/>
      <c r="GS79" s="109"/>
      <c r="GT79" s="109"/>
      <c r="GU79" s="109"/>
      <c r="GV79" s="109"/>
      <c r="GW79" s="109"/>
      <c r="GX79" s="109"/>
      <c r="GY79" s="109"/>
      <c r="GZ79" s="109"/>
      <c r="HA79" s="109"/>
      <c r="HB79" s="109"/>
      <c r="HC79" s="109"/>
      <c r="HD79" s="109"/>
      <c r="HE79" s="109"/>
      <c r="HF79" s="109"/>
      <c r="HG79" s="109"/>
      <c r="HH79" s="109"/>
      <c r="HI79" s="109"/>
      <c r="HJ79" s="109"/>
      <c r="HK79" s="109"/>
      <c r="HL79" s="109"/>
      <c r="HM79" s="109"/>
      <c r="HN79" s="109"/>
      <c r="HO79" s="109"/>
      <c r="HP79" s="109"/>
      <c r="HQ79" s="109"/>
      <c r="HR79" s="109"/>
      <c r="HS79" s="109"/>
      <c r="HT79" s="109"/>
      <c r="HU79" s="109"/>
      <c r="HV79" s="109"/>
      <c r="HW79" s="109"/>
      <c r="HX79" s="109"/>
      <c r="HY79" s="109"/>
      <c r="HZ79" s="109"/>
      <c r="IA79" s="109"/>
      <c r="IB79" s="109"/>
      <c r="IC79" s="109"/>
      <c r="ID79" s="109"/>
      <c r="IE79" s="109"/>
      <c r="IF79" s="109"/>
      <c r="IG79" s="109"/>
      <c r="IH79" s="109"/>
      <c r="II79" s="109"/>
      <c r="IJ79" s="109"/>
      <c r="IK79" s="109"/>
      <c r="IL79" s="109"/>
      <c r="IM79" s="109"/>
      <c r="IN79" s="109"/>
      <c r="IO79" s="109"/>
      <c r="IP79" s="109"/>
      <c r="IQ79" s="109"/>
      <c r="IR79" s="109"/>
      <c r="IS79" s="109"/>
      <c r="IT79" s="109"/>
      <c r="IU79" s="109"/>
      <c r="IV79" s="109"/>
      <c r="IW79" s="109"/>
      <c r="IX79" s="109"/>
      <c r="IY79" s="109"/>
      <c r="IZ79" s="109"/>
    </row>
    <row r="80" s="107" customFormat="1" ht="30" customHeight="1" spans="1:260">
      <c r="A80" s="128"/>
      <c r="B80" s="133"/>
      <c r="C80" s="173"/>
      <c r="D80" s="124">
        <f t="shared" si="9"/>
        <v>0</v>
      </c>
      <c r="E80" s="141"/>
      <c r="F80" s="137"/>
      <c r="G80" s="137"/>
      <c r="H80" s="137"/>
      <c r="I80" s="137"/>
      <c r="J80" s="137"/>
      <c r="K80" s="126"/>
      <c r="L80" s="179"/>
      <c r="M80" s="163"/>
      <c r="N80" s="160"/>
      <c r="O80" s="160"/>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c r="IL80" s="109"/>
      <c r="IM80" s="109"/>
      <c r="IN80" s="109"/>
      <c r="IO80" s="109"/>
      <c r="IP80" s="109"/>
      <c r="IQ80" s="109"/>
      <c r="IR80" s="109"/>
      <c r="IS80" s="109"/>
      <c r="IT80" s="109"/>
      <c r="IU80" s="109"/>
      <c r="IV80" s="109"/>
      <c r="IW80" s="109"/>
      <c r="IX80" s="109"/>
      <c r="IY80" s="109"/>
      <c r="IZ80" s="109"/>
    </row>
    <row r="81" s="107" customFormat="1" ht="42" customHeight="1" spans="1:260">
      <c r="A81" s="149"/>
      <c r="B81" s="128"/>
      <c r="C81" s="128"/>
      <c r="D81" s="124">
        <f t="shared" si="9"/>
        <v>0</v>
      </c>
      <c r="E81" s="141"/>
      <c r="F81" s="137"/>
      <c r="G81" s="137"/>
      <c r="H81" s="152"/>
      <c r="I81" s="168"/>
      <c r="J81" s="168"/>
      <c r="K81" s="126"/>
      <c r="L81" s="163"/>
      <c r="M81" s="163"/>
      <c r="N81" s="160"/>
      <c r="O81" s="160"/>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c r="EN81" s="109"/>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c r="HL81" s="109"/>
      <c r="HM81" s="109"/>
      <c r="HN81" s="109"/>
      <c r="HO81" s="109"/>
      <c r="HP81" s="109"/>
      <c r="HQ81" s="109"/>
      <c r="HR81" s="109"/>
      <c r="HS81" s="109"/>
      <c r="HT81" s="109"/>
      <c r="HU81" s="109"/>
      <c r="HV81" s="109"/>
      <c r="HW81" s="109"/>
      <c r="HX81" s="109"/>
      <c r="HY81" s="109"/>
      <c r="HZ81" s="109"/>
      <c r="IA81" s="109"/>
      <c r="IB81" s="109"/>
      <c r="IC81" s="109"/>
      <c r="ID81" s="109"/>
      <c r="IE81" s="109"/>
      <c r="IF81" s="109"/>
      <c r="IG81" s="109"/>
      <c r="IH81" s="109"/>
      <c r="II81" s="109"/>
      <c r="IJ81" s="109"/>
      <c r="IK81" s="109"/>
      <c r="IL81" s="109"/>
      <c r="IM81" s="109"/>
      <c r="IN81" s="109"/>
      <c r="IO81" s="109"/>
      <c r="IP81" s="109"/>
      <c r="IQ81" s="109"/>
      <c r="IR81" s="109"/>
      <c r="IS81" s="109"/>
      <c r="IT81" s="109"/>
      <c r="IU81" s="109"/>
      <c r="IV81" s="109"/>
      <c r="IW81" s="109"/>
      <c r="IX81" s="109"/>
      <c r="IY81" s="109"/>
      <c r="IZ81" s="109"/>
    </row>
    <row r="82" s="107" customFormat="1" ht="30" customHeight="1" spans="1:260">
      <c r="A82" s="127" t="s">
        <v>3028</v>
      </c>
      <c r="B82" s="148"/>
      <c r="C82" s="139"/>
      <c r="D82" s="124">
        <f t="shared" si="9"/>
        <v>0</v>
      </c>
      <c r="E82" s="124"/>
      <c r="F82" s="126">
        <f t="shared" ref="F82:I82" si="15">SUM(F83:F84)</f>
        <v>0</v>
      </c>
      <c r="G82" s="126"/>
      <c r="H82" s="126">
        <f t="shared" si="15"/>
        <v>0</v>
      </c>
      <c r="I82" s="158">
        <f t="shared" si="15"/>
        <v>0</v>
      </c>
      <c r="J82" s="158"/>
      <c r="K82" s="126">
        <f>SUM(F82-H82)</f>
        <v>0</v>
      </c>
      <c r="L82" s="165"/>
      <c r="M82" s="165"/>
      <c r="N82" s="166"/>
      <c r="O82" s="160"/>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c r="GO82" s="109"/>
      <c r="GP82" s="109"/>
      <c r="GQ82" s="109"/>
      <c r="GR82" s="109"/>
      <c r="GS82" s="109"/>
      <c r="GT82" s="109"/>
      <c r="GU82" s="109"/>
      <c r="GV82" s="109"/>
      <c r="GW82" s="109"/>
      <c r="GX82" s="109"/>
      <c r="GY82" s="109"/>
      <c r="GZ82" s="109"/>
      <c r="HA82" s="109"/>
      <c r="HB82" s="109"/>
      <c r="HC82" s="109"/>
      <c r="HD82" s="109"/>
      <c r="HE82" s="109"/>
      <c r="HF82" s="109"/>
      <c r="HG82" s="109"/>
      <c r="HH82" s="109"/>
      <c r="HI82" s="109"/>
      <c r="HJ82" s="109"/>
      <c r="HK82" s="109"/>
      <c r="HL82" s="109"/>
      <c r="HM82" s="109"/>
      <c r="HN82" s="109"/>
      <c r="HO82" s="109"/>
      <c r="HP82" s="109"/>
      <c r="HQ82" s="109"/>
      <c r="HR82" s="109"/>
      <c r="HS82" s="109"/>
      <c r="HT82" s="109"/>
      <c r="HU82" s="109"/>
      <c r="HV82" s="109"/>
      <c r="HW82" s="109"/>
      <c r="HX82" s="109"/>
      <c r="HY82" s="109"/>
      <c r="HZ82" s="109"/>
      <c r="IA82" s="109"/>
      <c r="IB82" s="109"/>
      <c r="IC82" s="109"/>
      <c r="ID82" s="109"/>
      <c r="IE82" s="109"/>
      <c r="IF82" s="109"/>
      <c r="IG82" s="109"/>
      <c r="IH82" s="109"/>
      <c r="II82" s="109"/>
      <c r="IJ82" s="109"/>
      <c r="IK82" s="109"/>
      <c r="IL82" s="109"/>
      <c r="IM82" s="109"/>
      <c r="IN82" s="109"/>
      <c r="IO82" s="109"/>
      <c r="IP82" s="109"/>
      <c r="IQ82" s="109"/>
      <c r="IR82" s="109"/>
      <c r="IS82" s="109"/>
      <c r="IT82" s="109"/>
      <c r="IU82" s="109"/>
      <c r="IV82" s="109"/>
      <c r="IW82" s="109"/>
      <c r="IX82" s="109"/>
      <c r="IY82" s="109"/>
      <c r="IZ82" s="109"/>
    </row>
    <row r="83" s="107" customFormat="1" ht="30" customHeight="1" spans="1:260">
      <c r="A83" s="140"/>
      <c r="B83" s="133"/>
      <c r="C83" s="128"/>
      <c r="D83" s="124">
        <f t="shared" si="9"/>
        <v>0</v>
      </c>
      <c r="E83" s="141"/>
      <c r="F83" s="137"/>
      <c r="G83" s="137"/>
      <c r="H83" s="137"/>
      <c r="I83" s="164"/>
      <c r="J83" s="164"/>
      <c r="K83" s="126"/>
      <c r="L83" s="163"/>
      <c r="M83" s="163"/>
      <c r="N83" s="160"/>
      <c r="O83" s="160"/>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09"/>
      <c r="IK83" s="109"/>
      <c r="IL83" s="109"/>
      <c r="IM83" s="109"/>
      <c r="IN83" s="109"/>
      <c r="IO83" s="109"/>
      <c r="IP83" s="109"/>
      <c r="IQ83" s="109"/>
      <c r="IR83" s="109"/>
      <c r="IS83" s="109"/>
      <c r="IT83" s="109"/>
      <c r="IU83" s="109"/>
      <c r="IV83" s="109"/>
      <c r="IW83" s="109"/>
      <c r="IX83" s="109"/>
      <c r="IY83" s="109"/>
      <c r="IZ83" s="109"/>
    </row>
    <row r="84" s="107" customFormat="1" ht="30" customHeight="1" spans="1:260">
      <c r="A84" s="140"/>
      <c r="B84" s="133"/>
      <c r="C84" s="128"/>
      <c r="D84" s="124">
        <f t="shared" si="9"/>
        <v>0</v>
      </c>
      <c r="E84" s="141"/>
      <c r="F84" s="137"/>
      <c r="G84" s="137"/>
      <c r="H84" s="137"/>
      <c r="I84" s="164"/>
      <c r="J84" s="164"/>
      <c r="K84" s="126"/>
      <c r="L84" s="163"/>
      <c r="M84" s="163"/>
      <c r="N84" s="160"/>
      <c r="O84" s="160"/>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c r="IL84" s="109"/>
      <c r="IM84" s="109"/>
      <c r="IN84" s="109"/>
      <c r="IO84" s="109"/>
      <c r="IP84" s="109"/>
      <c r="IQ84" s="109"/>
      <c r="IR84" s="109"/>
      <c r="IS84" s="109"/>
      <c r="IT84" s="109"/>
      <c r="IU84" s="109"/>
      <c r="IV84" s="109"/>
      <c r="IW84" s="109"/>
      <c r="IX84" s="109"/>
      <c r="IY84" s="109"/>
      <c r="IZ84" s="109"/>
    </row>
    <row r="85" s="107" customFormat="1" ht="27" customHeight="1" spans="1:260">
      <c r="A85" s="139" t="s">
        <v>3029</v>
      </c>
      <c r="B85" s="174"/>
      <c r="C85" s="174"/>
      <c r="D85" s="124">
        <f t="shared" si="9"/>
        <v>-384.14424</v>
      </c>
      <c r="E85" s="126">
        <f t="shared" ref="E85:K85" si="16">SUM(E86:E92)</f>
        <v>161.50576</v>
      </c>
      <c r="F85" s="126">
        <f t="shared" si="16"/>
        <v>545.65</v>
      </c>
      <c r="G85" s="126">
        <f t="shared" si="16"/>
        <v>130.9</v>
      </c>
      <c r="H85" s="126">
        <f t="shared" si="16"/>
        <v>92.65</v>
      </c>
      <c r="I85" s="126">
        <f t="shared" si="16"/>
        <v>104</v>
      </c>
      <c r="J85" s="126">
        <f t="shared" si="16"/>
        <v>30.60576</v>
      </c>
      <c r="K85" s="126">
        <f t="shared" si="16"/>
        <v>453</v>
      </c>
      <c r="L85" s="163"/>
      <c r="M85" s="163"/>
      <c r="N85" s="160"/>
      <c r="O85" s="160"/>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09"/>
      <c r="BS85" s="109"/>
      <c r="BT85" s="109"/>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c r="EN85" s="109"/>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c r="GO85" s="109"/>
      <c r="GP85" s="109"/>
      <c r="GQ85" s="109"/>
      <c r="GR85" s="109"/>
      <c r="GS85" s="109"/>
      <c r="GT85" s="109"/>
      <c r="GU85" s="109"/>
      <c r="GV85" s="109"/>
      <c r="GW85" s="109"/>
      <c r="GX85" s="109"/>
      <c r="GY85" s="109"/>
      <c r="GZ85" s="109"/>
      <c r="HA85" s="109"/>
      <c r="HB85" s="109"/>
      <c r="HC85" s="109"/>
      <c r="HD85" s="109"/>
      <c r="HE85" s="109"/>
      <c r="HF85" s="109"/>
      <c r="HG85" s="109"/>
      <c r="HH85" s="109"/>
      <c r="HI85" s="109"/>
      <c r="HJ85" s="109"/>
      <c r="HK85" s="109"/>
      <c r="HL85" s="109"/>
      <c r="HM85" s="109"/>
      <c r="HN85" s="109"/>
      <c r="HO85" s="109"/>
      <c r="HP85" s="109"/>
      <c r="HQ85" s="109"/>
      <c r="HR85" s="109"/>
      <c r="HS85" s="109"/>
      <c r="HT85" s="109"/>
      <c r="HU85" s="109"/>
      <c r="HV85" s="109"/>
      <c r="HW85" s="109"/>
      <c r="HX85" s="109"/>
      <c r="HY85" s="109"/>
      <c r="HZ85" s="109"/>
      <c r="IA85" s="109"/>
      <c r="IB85" s="109"/>
      <c r="IC85" s="109"/>
      <c r="ID85" s="109"/>
      <c r="IE85" s="109"/>
      <c r="IF85" s="109"/>
      <c r="IG85" s="109"/>
      <c r="IH85" s="109"/>
      <c r="II85" s="109"/>
      <c r="IJ85" s="109"/>
      <c r="IK85" s="109"/>
      <c r="IL85" s="109"/>
      <c r="IM85" s="109"/>
      <c r="IN85" s="109"/>
      <c r="IO85" s="109"/>
      <c r="IP85" s="109"/>
      <c r="IQ85" s="109"/>
      <c r="IR85" s="109"/>
      <c r="IS85" s="109"/>
      <c r="IT85" s="109"/>
      <c r="IU85" s="109"/>
      <c r="IV85" s="109"/>
      <c r="IW85" s="109"/>
      <c r="IX85" s="109"/>
      <c r="IY85" s="109"/>
      <c r="IZ85" s="109"/>
    </row>
    <row r="86" s="107" customFormat="1" ht="27" customHeight="1" spans="1:260">
      <c r="A86" s="128" t="s">
        <v>3030</v>
      </c>
      <c r="B86" s="174"/>
      <c r="C86" s="174" t="s">
        <v>3031</v>
      </c>
      <c r="D86" s="124">
        <f t="shared" si="9"/>
        <v>0</v>
      </c>
      <c r="E86" s="175">
        <v>92.65</v>
      </c>
      <c r="F86" s="137">
        <f t="shared" ref="F86:F88" si="17">H86+K86</f>
        <v>92.65</v>
      </c>
      <c r="G86" s="137">
        <v>92.65</v>
      </c>
      <c r="H86" s="137">
        <v>92.65</v>
      </c>
      <c r="I86" s="164">
        <v>65.7</v>
      </c>
      <c r="J86" s="164">
        <v>0</v>
      </c>
      <c r="K86" s="137"/>
      <c r="L86" s="179" t="s">
        <v>3032</v>
      </c>
      <c r="M86" s="163" t="s">
        <v>3033</v>
      </c>
      <c r="N86" s="160" t="s">
        <v>2972</v>
      </c>
      <c r="O86" s="160"/>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c r="BJ86" s="109"/>
      <c r="BK86" s="109"/>
      <c r="BL86" s="109"/>
      <c r="BM86" s="109"/>
      <c r="BN86" s="109"/>
      <c r="BO86" s="109"/>
      <c r="BP86" s="109"/>
      <c r="BQ86" s="109"/>
      <c r="BR86" s="109"/>
      <c r="BS86" s="109"/>
      <c r="BT86" s="109"/>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c r="EN86" s="109"/>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c r="GO86" s="109"/>
      <c r="GP86" s="109"/>
      <c r="GQ86" s="109"/>
      <c r="GR86" s="109"/>
      <c r="GS86" s="109"/>
      <c r="GT86" s="109"/>
      <c r="GU86" s="109"/>
      <c r="GV86" s="109"/>
      <c r="GW86" s="109"/>
      <c r="GX86" s="109"/>
      <c r="GY86" s="109"/>
      <c r="GZ86" s="109"/>
      <c r="HA86" s="109"/>
      <c r="HB86" s="109"/>
      <c r="HC86" s="109"/>
      <c r="HD86" s="109"/>
      <c r="HE86" s="109"/>
      <c r="HF86" s="109"/>
      <c r="HG86" s="109"/>
      <c r="HH86" s="109"/>
      <c r="HI86" s="109"/>
      <c r="HJ86" s="109"/>
      <c r="HK86" s="109"/>
      <c r="HL86" s="109"/>
      <c r="HM86" s="109"/>
      <c r="HN86" s="109"/>
      <c r="HO86" s="109"/>
      <c r="HP86" s="109"/>
      <c r="HQ86" s="109"/>
      <c r="HR86" s="109"/>
      <c r="HS86" s="109"/>
      <c r="HT86" s="109"/>
      <c r="HU86" s="109"/>
      <c r="HV86" s="109"/>
      <c r="HW86" s="109"/>
      <c r="HX86" s="109"/>
      <c r="HY86" s="109"/>
      <c r="HZ86" s="109"/>
      <c r="IA86" s="109"/>
      <c r="IB86" s="109"/>
      <c r="IC86" s="109"/>
      <c r="ID86" s="109"/>
      <c r="IE86" s="109"/>
      <c r="IF86" s="109"/>
      <c r="IG86" s="109"/>
      <c r="IH86" s="109"/>
      <c r="II86" s="109"/>
      <c r="IJ86" s="109"/>
      <c r="IK86" s="109"/>
      <c r="IL86" s="109"/>
      <c r="IM86" s="109"/>
      <c r="IN86" s="109"/>
      <c r="IO86" s="109"/>
      <c r="IP86" s="109"/>
      <c r="IQ86" s="109"/>
      <c r="IR86" s="109"/>
      <c r="IS86" s="109"/>
      <c r="IT86" s="109"/>
      <c r="IU86" s="109"/>
      <c r="IV86" s="109"/>
      <c r="IW86" s="109"/>
      <c r="IX86" s="109"/>
      <c r="IY86" s="109"/>
      <c r="IZ86" s="109"/>
    </row>
    <row r="87" s="107" customFormat="1" ht="27" customHeight="1" spans="1:260">
      <c r="A87" s="128" t="s">
        <v>3034</v>
      </c>
      <c r="B87" s="174"/>
      <c r="C87" s="174" t="s">
        <v>3035</v>
      </c>
      <c r="D87" s="124">
        <f t="shared" si="9"/>
        <v>38.25</v>
      </c>
      <c r="E87" s="175">
        <v>38.25</v>
      </c>
      <c r="F87" s="137">
        <f t="shared" si="17"/>
        <v>0</v>
      </c>
      <c r="G87" s="137">
        <v>38.25</v>
      </c>
      <c r="H87" s="137"/>
      <c r="I87" s="164">
        <v>38.3</v>
      </c>
      <c r="J87" s="164">
        <v>0</v>
      </c>
      <c r="K87" s="137"/>
      <c r="L87" s="179" t="s">
        <v>3032</v>
      </c>
      <c r="M87" s="163" t="s">
        <v>3033</v>
      </c>
      <c r="N87" s="160" t="s">
        <v>2972</v>
      </c>
      <c r="O87" s="160"/>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c r="BJ87" s="109"/>
      <c r="BK87" s="109"/>
      <c r="BL87" s="109"/>
      <c r="BM87" s="109"/>
      <c r="BN87" s="109"/>
      <c r="BO87" s="109"/>
      <c r="BP87" s="109"/>
      <c r="BQ87" s="109"/>
      <c r="BR87" s="109"/>
      <c r="BS87" s="109"/>
      <c r="BT87" s="109"/>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c r="EN87" s="109"/>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c r="GO87" s="109"/>
      <c r="GP87" s="109"/>
      <c r="GQ87" s="109"/>
      <c r="GR87" s="109"/>
      <c r="GS87" s="109"/>
      <c r="GT87" s="109"/>
      <c r="GU87" s="109"/>
      <c r="GV87" s="109"/>
      <c r="GW87" s="109"/>
      <c r="GX87" s="109"/>
      <c r="GY87" s="109"/>
      <c r="GZ87" s="109"/>
      <c r="HA87" s="109"/>
      <c r="HB87" s="109"/>
      <c r="HC87" s="109"/>
      <c r="HD87" s="109"/>
      <c r="HE87" s="109"/>
      <c r="HF87" s="109"/>
      <c r="HG87" s="109"/>
      <c r="HH87" s="109"/>
      <c r="HI87" s="109"/>
      <c r="HJ87" s="109"/>
      <c r="HK87" s="109"/>
      <c r="HL87" s="109"/>
      <c r="HM87" s="109"/>
      <c r="HN87" s="109"/>
      <c r="HO87" s="109"/>
      <c r="HP87" s="109"/>
      <c r="HQ87" s="109"/>
      <c r="HR87" s="109"/>
      <c r="HS87" s="109"/>
      <c r="HT87" s="109"/>
      <c r="HU87" s="109"/>
      <c r="HV87" s="109"/>
      <c r="HW87" s="109"/>
      <c r="HX87" s="109"/>
      <c r="HY87" s="109"/>
      <c r="HZ87" s="109"/>
      <c r="IA87" s="109"/>
      <c r="IB87" s="109"/>
      <c r="IC87" s="109"/>
      <c r="ID87" s="109"/>
      <c r="IE87" s="109"/>
      <c r="IF87" s="109"/>
      <c r="IG87" s="109"/>
      <c r="IH87" s="109"/>
      <c r="II87" s="109"/>
      <c r="IJ87" s="109"/>
      <c r="IK87" s="109"/>
      <c r="IL87" s="109"/>
      <c r="IM87" s="109"/>
      <c r="IN87" s="109"/>
      <c r="IO87" s="109"/>
      <c r="IP87" s="109"/>
      <c r="IQ87" s="109"/>
      <c r="IR87" s="109"/>
      <c r="IS87" s="109"/>
      <c r="IT87" s="109"/>
      <c r="IU87" s="109"/>
      <c r="IV87" s="109"/>
      <c r="IW87" s="109"/>
      <c r="IX87" s="109"/>
      <c r="IY87" s="109"/>
      <c r="IZ87" s="109"/>
    </row>
    <row r="88" s="107" customFormat="1" ht="27" customHeight="1" spans="1:260">
      <c r="A88" s="128" t="s">
        <v>3036</v>
      </c>
      <c r="B88" s="174"/>
      <c r="C88" s="174" t="s">
        <v>3037</v>
      </c>
      <c r="D88" s="124">
        <f t="shared" si="9"/>
        <v>-453</v>
      </c>
      <c r="E88" s="175"/>
      <c r="F88" s="137">
        <f t="shared" si="17"/>
        <v>453</v>
      </c>
      <c r="G88" s="137"/>
      <c r="H88" s="137"/>
      <c r="I88" s="164"/>
      <c r="J88" s="164"/>
      <c r="K88" s="137">
        <v>453</v>
      </c>
      <c r="L88" s="179" t="s">
        <v>3032</v>
      </c>
      <c r="M88" s="163" t="s">
        <v>3033</v>
      </c>
      <c r="N88" s="160" t="s">
        <v>2972</v>
      </c>
      <c r="O88" s="160"/>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c r="EN88" s="109"/>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c r="GO88" s="109"/>
      <c r="GP88" s="109"/>
      <c r="GQ88" s="109"/>
      <c r="GR88" s="109"/>
      <c r="GS88" s="109"/>
      <c r="GT88" s="109"/>
      <c r="GU88" s="109"/>
      <c r="GV88" s="109"/>
      <c r="GW88" s="109"/>
      <c r="GX88" s="109"/>
      <c r="GY88" s="109"/>
      <c r="GZ88" s="109"/>
      <c r="HA88" s="109"/>
      <c r="HB88" s="109"/>
      <c r="HC88" s="109"/>
      <c r="HD88" s="109"/>
      <c r="HE88" s="109"/>
      <c r="HF88" s="109"/>
      <c r="HG88" s="109"/>
      <c r="HH88" s="109"/>
      <c r="HI88" s="109"/>
      <c r="HJ88" s="109"/>
      <c r="HK88" s="109"/>
      <c r="HL88" s="109"/>
      <c r="HM88" s="109"/>
      <c r="HN88" s="109"/>
      <c r="HO88" s="109"/>
      <c r="HP88" s="109"/>
      <c r="HQ88" s="109"/>
      <c r="HR88" s="109"/>
      <c r="HS88" s="109"/>
      <c r="HT88" s="109"/>
      <c r="HU88" s="109"/>
      <c r="HV88" s="109"/>
      <c r="HW88" s="109"/>
      <c r="HX88" s="109"/>
      <c r="HY88" s="109"/>
      <c r="HZ88" s="109"/>
      <c r="IA88" s="109"/>
      <c r="IB88" s="109"/>
      <c r="IC88" s="109"/>
      <c r="ID88" s="109"/>
      <c r="IE88" s="109"/>
      <c r="IF88" s="109"/>
      <c r="IG88" s="109"/>
      <c r="IH88" s="109"/>
      <c r="II88" s="109"/>
      <c r="IJ88" s="109"/>
      <c r="IK88" s="109"/>
      <c r="IL88" s="109"/>
      <c r="IM88" s="109"/>
      <c r="IN88" s="109"/>
      <c r="IO88" s="109"/>
      <c r="IP88" s="109"/>
      <c r="IQ88" s="109"/>
      <c r="IR88" s="109"/>
      <c r="IS88" s="109"/>
      <c r="IT88" s="109"/>
      <c r="IU88" s="109"/>
      <c r="IV88" s="109"/>
      <c r="IW88" s="109"/>
      <c r="IX88" s="109"/>
      <c r="IY88" s="109"/>
      <c r="IZ88" s="109"/>
    </row>
    <row r="89" s="107" customFormat="1" ht="30" customHeight="1" spans="1:260">
      <c r="A89" s="128" t="s">
        <v>3038</v>
      </c>
      <c r="B89" s="171"/>
      <c r="C89" s="172" t="s">
        <v>3039</v>
      </c>
      <c r="D89" s="124">
        <f t="shared" si="9"/>
        <v>2.45376</v>
      </c>
      <c r="E89" s="141">
        <v>2.45376</v>
      </c>
      <c r="F89" s="137"/>
      <c r="G89" s="137">
        <v>0</v>
      </c>
      <c r="H89" s="137"/>
      <c r="I89" s="164"/>
      <c r="J89" s="164">
        <v>2.45376</v>
      </c>
      <c r="K89" s="126"/>
      <c r="L89" s="179" t="s">
        <v>3040</v>
      </c>
      <c r="M89" s="179" t="s">
        <v>3041</v>
      </c>
      <c r="N89" s="160" t="s">
        <v>2972</v>
      </c>
      <c r="O89" s="160"/>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c r="EN89" s="109"/>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c r="GO89" s="109"/>
      <c r="GP89" s="109"/>
      <c r="GQ89" s="109"/>
      <c r="GR89" s="109"/>
      <c r="GS89" s="109"/>
      <c r="GT89" s="109"/>
      <c r="GU89" s="109"/>
      <c r="GV89" s="109"/>
      <c r="GW89" s="109"/>
      <c r="GX89" s="109"/>
      <c r="GY89" s="109"/>
      <c r="GZ89" s="109"/>
      <c r="HA89" s="109"/>
      <c r="HB89" s="109"/>
      <c r="HC89" s="109"/>
      <c r="HD89" s="109"/>
      <c r="HE89" s="109"/>
      <c r="HF89" s="109"/>
      <c r="HG89" s="109"/>
      <c r="HH89" s="109"/>
      <c r="HI89" s="109"/>
      <c r="HJ89" s="109"/>
      <c r="HK89" s="109"/>
      <c r="HL89" s="109"/>
      <c r="HM89" s="109"/>
      <c r="HN89" s="109"/>
      <c r="HO89" s="109"/>
      <c r="HP89" s="109"/>
      <c r="HQ89" s="109"/>
      <c r="HR89" s="109"/>
      <c r="HS89" s="109"/>
      <c r="HT89" s="109"/>
      <c r="HU89" s="109"/>
      <c r="HV89" s="109"/>
      <c r="HW89" s="109"/>
      <c r="HX89" s="109"/>
      <c r="HY89" s="109"/>
      <c r="HZ89" s="109"/>
      <c r="IA89" s="109"/>
      <c r="IB89" s="109"/>
      <c r="IC89" s="109"/>
      <c r="ID89" s="109"/>
      <c r="IE89" s="109"/>
      <c r="IF89" s="109"/>
      <c r="IG89" s="109"/>
      <c r="IH89" s="109"/>
      <c r="II89" s="109"/>
      <c r="IJ89" s="109"/>
      <c r="IK89" s="109"/>
      <c r="IL89" s="109"/>
      <c r="IM89" s="109"/>
      <c r="IN89" s="109"/>
      <c r="IO89" s="109"/>
      <c r="IP89" s="109"/>
      <c r="IQ89" s="109"/>
      <c r="IR89" s="109"/>
      <c r="IS89" s="109"/>
      <c r="IT89" s="109"/>
      <c r="IU89" s="109"/>
      <c r="IV89" s="109"/>
      <c r="IW89" s="109"/>
      <c r="IX89" s="109"/>
      <c r="IY89" s="109"/>
      <c r="IZ89" s="109"/>
    </row>
    <row r="90" s="107" customFormat="1" ht="36" customHeight="1" spans="1:260">
      <c r="A90" s="128" t="s">
        <v>3042</v>
      </c>
      <c r="B90" s="171"/>
      <c r="C90" s="172" t="s">
        <v>3043</v>
      </c>
      <c r="D90" s="124">
        <f t="shared" si="9"/>
        <v>15</v>
      </c>
      <c r="E90" s="141">
        <v>15</v>
      </c>
      <c r="F90" s="137"/>
      <c r="G90" s="137">
        <v>0</v>
      </c>
      <c r="H90" s="137"/>
      <c r="I90" s="164"/>
      <c r="J90" s="164">
        <v>15</v>
      </c>
      <c r="K90" s="126"/>
      <c r="L90" s="179" t="s">
        <v>3032</v>
      </c>
      <c r="M90" s="163" t="s">
        <v>3033</v>
      </c>
      <c r="N90" s="160" t="s">
        <v>2972</v>
      </c>
      <c r="O90" s="160"/>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c r="GO90" s="109"/>
      <c r="GP90" s="109"/>
      <c r="GQ90" s="109"/>
      <c r="GR90" s="109"/>
      <c r="GS90" s="109"/>
      <c r="GT90" s="109"/>
      <c r="GU90" s="109"/>
      <c r="GV90" s="109"/>
      <c r="GW90" s="109"/>
      <c r="GX90" s="109"/>
      <c r="GY90" s="109"/>
      <c r="GZ90" s="109"/>
      <c r="HA90" s="109"/>
      <c r="HB90" s="109"/>
      <c r="HC90" s="109"/>
      <c r="HD90" s="109"/>
      <c r="HE90" s="109"/>
      <c r="HF90" s="109"/>
      <c r="HG90" s="109"/>
      <c r="HH90" s="109"/>
      <c r="HI90" s="109"/>
      <c r="HJ90" s="109"/>
      <c r="HK90" s="109"/>
      <c r="HL90" s="109"/>
      <c r="HM90" s="109"/>
      <c r="HN90" s="109"/>
      <c r="HO90" s="109"/>
      <c r="HP90" s="109"/>
      <c r="HQ90" s="109"/>
      <c r="HR90" s="109"/>
      <c r="HS90" s="109"/>
      <c r="HT90" s="109"/>
      <c r="HU90" s="109"/>
      <c r="HV90" s="109"/>
      <c r="HW90" s="109"/>
      <c r="HX90" s="109"/>
      <c r="HY90" s="109"/>
      <c r="HZ90" s="109"/>
      <c r="IA90" s="109"/>
      <c r="IB90" s="109"/>
      <c r="IC90" s="109"/>
      <c r="ID90" s="109"/>
      <c r="IE90" s="109"/>
      <c r="IF90" s="109"/>
      <c r="IG90" s="109"/>
      <c r="IH90" s="109"/>
      <c r="II90" s="109"/>
      <c r="IJ90" s="109"/>
      <c r="IK90" s="109"/>
      <c r="IL90" s="109"/>
      <c r="IM90" s="109"/>
      <c r="IN90" s="109"/>
      <c r="IO90" s="109"/>
      <c r="IP90" s="109"/>
      <c r="IQ90" s="109"/>
      <c r="IR90" s="109"/>
      <c r="IS90" s="109"/>
      <c r="IT90" s="109"/>
      <c r="IU90" s="109"/>
      <c r="IV90" s="109"/>
      <c r="IW90" s="109"/>
      <c r="IX90" s="109"/>
      <c r="IY90" s="109"/>
      <c r="IZ90" s="109"/>
    </row>
    <row r="91" s="107" customFormat="1" ht="35" customHeight="1" spans="1:260">
      <c r="A91" s="128" t="s">
        <v>3044</v>
      </c>
      <c r="B91" s="171"/>
      <c r="C91" s="172" t="s">
        <v>3045</v>
      </c>
      <c r="D91" s="124">
        <f t="shared" si="9"/>
        <v>9.312</v>
      </c>
      <c r="E91" s="141">
        <v>9.312</v>
      </c>
      <c r="F91" s="137"/>
      <c r="G91" s="137">
        <v>0</v>
      </c>
      <c r="H91" s="137"/>
      <c r="I91" s="164"/>
      <c r="J91" s="164">
        <v>9.312</v>
      </c>
      <c r="K91" s="126"/>
      <c r="L91" s="179" t="s">
        <v>3032</v>
      </c>
      <c r="M91" s="163" t="s">
        <v>3033</v>
      </c>
      <c r="N91" s="160" t="s">
        <v>2972</v>
      </c>
      <c r="O91" s="160"/>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c r="BJ91" s="109"/>
      <c r="BK91" s="109"/>
      <c r="BL91" s="109"/>
      <c r="BM91" s="109"/>
      <c r="BN91" s="109"/>
      <c r="BO91" s="109"/>
      <c r="BP91" s="109"/>
      <c r="BQ91" s="109"/>
      <c r="BR91" s="109"/>
      <c r="BS91" s="109"/>
      <c r="BT91" s="109"/>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c r="EN91" s="109"/>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c r="GO91" s="109"/>
      <c r="GP91" s="109"/>
      <c r="GQ91" s="109"/>
      <c r="GR91" s="109"/>
      <c r="GS91" s="109"/>
      <c r="GT91" s="109"/>
      <c r="GU91" s="109"/>
      <c r="GV91" s="109"/>
      <c r="GW91" s="109"/>
      <c r="GX91" s="109"/>
      <c r="GY91" s="109"/>
      <c r="GZ91" s="109"/>
      <c r="HA91" s="109"/>
      <c r="HB91" s="109"/>
      <c r="HC91" s="109"/>
      <c r="HD91" s="109"/>
      <c r="HE91" s="109"/>
      <c r="HF91" s="109"/>
      <c r="HG91" s="109"/>
      <c r="HH91" s="109"/>
      <c r="HI91" s="109"/>
      <c r="HJ91" s="109"/>
      <c r="HK91" s="109"/>
      <c r="HL91" s="109"/>
      <c r="HM91" s="109"/>
      <c r="HN91" s="109"/>
      <c r="HO91" s="109"/>
      <c r="HP91" s="109"/>
      <c r="HQ91" s="109"/>
      <c r="HR91" s="109"/>
      <c r="HS91" s="109"/>
      <c r="HT91" s="109"/>
      <c r="HU91" s="109"/>
      <c r="HV91" s="109"/>
      <c r="HW91" s="109"/>
      <c r="HX91" s="109"/>
      <c r="HY91" s="109"/>
      <c r="HZ91" s="109"/>
      <c r="IA91" s="109"/>
      <c r="IB91" s="109"/>
      <c r="IC91" s="109"/>
      <c r="ID91" s="109"/>
      <c r="IE91" s="109"/>
      <c r="IF91" s="109"/>
      <c r="IG91" s="109"/>
      <c r="IH91" s="109"/>
      <c r="II91" s="109"/>
      <c r="IJ91" s="109"/>
      <c r="IK91" s="109"/>
      <c r="IL91" s="109"/>
      <c r="IM91" s="109"/>
      <c r="IN91" s="109"/>
      <c r="IO91" s="109"/>
      <c r="IP91" s="109"/>
      <c r="IQ91" s="109"/>
      <c r="IR91" s="109"/>
      <c r="IS91" s="109"/>
      <c r="IT91" s="109"/>
      <c r="IU91" s="109"/>
      <c r="IV91" s="109"/>
      <c r="IW91" s="109"/>
      <c r="IX91" s="109"/>
      <c r="IY91" s="109"/>
      <c r="IZ91" s="109"/>
    </row>
    <row r="92" s="107" customFormat="1" ht="27" customHeight="1" spans="1:260">
      <c r="A92" s="128" t="s">
        <v>3046</v>
      </c>
      <c r="B92" s="130"/>
      <c r="C92" s="135" t="s">
        <v>3047</v>
      </c>
      <c r="D92" s="124">
        <f t="shared" si="9"/>
        <v>3.84</v>
      </c>
      <c r="E92" s="141">
        <v>3.84</v>
      </c>
      <c r="F92" s="137"/>
      <c r="G92" s="137">
        <v>0</v>
      </c>
      <c r="H92" s="137"/>
      <c r="I92" s="164"/>
      <c r="J92" s="164">
        <v>3.84</v>
      </c>
      <c r="K92" s="137"/>
      <c r="L92" s="163" t="s">
        <v>3040</v>
      </c>
      <c r="M92" s="179" t="s">
        <v>3041</v>
      </c>
      <c r="N92" s="160" t="s">
        <v>2972</v>
      </c>
      <c r="O92" s="180"/>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c r="BP92" s="109"/>
      <c r="BQ92" s="109"/>
      <c r="BR92" s="109"/>
      <c r="BS92" s="109"/>
      <c r="BT92" s="109"/>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c r="EN92" s="109"/>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c r="GO92" s="109"/>
      <c r="GP92" s="109"/>
      <c r="GQ92" s="109"/>
      <c r="GR92" s="109"/>
      <c r="GS92" s="109"/>
      <c r="GT92" s="109"/>
      <c r="GU92" s="109"/>
      <c r="GV92" s="109"/>
      <c r="GW92" s="109"/>
      <c r="GX92" s="109"/>
      <c r="GY92" s="109"/>
      <c r="GZ92" s="109"/>
      <c r="HA92" s="109"/>
      <c r="HB92" s="109"/>
      <c r="HC92" s="109"/>
      <c r="HD92" s="109"/>
      <c r="HE92" s="109"/>
      <c r="HF92" s="109"/>
      <c r="HG92" s="109"/>
      <c r="HH92" s="109"/>
      <c r="HI92" s="109"/>
      <c r="HJ92" s="109"/>
      <c r="HK92" s="109"/>
      <c r="HL92" s="109"/>
      <c r="HM92" s="109"/>
      <c r="HN92" s="109"/>
      <c r="HO92" s="109"/>
      <c r="HP92" s="109"/>
      <c r="HQ92" s="109"/>
      <c r="HR92" s="109"/>
      <c r="HS92" s="109"/>
      <c r="HT92" s="109"/>
      <c r="HU92" s="109"/>
      <c r="HV92" s="109"/>
      <c r="HW92" s="109"/>
      <c r="HX92" s="109"/>
      <c r="HY92" s="109"/>
      <c r="HZ92" s="109"/>
      <c r="IA92" s="109"/>
      <c r="IB92" s="109"/>
      <c r="IC92" s="109"/>
      <c r="ID92" s="109"/>
      <c r="IE92" s="109"/>
      <c r="IF92" s="109"/>
      <c r="IG92" s="109"/>
      <c r="IH92" s="109"/>
      <c r="II92" s="109"/>
      <c r="IJ92" s="109"/>
      <c r="IK92" s="109"/>
      <c r="IL92" s="109"/>
      <c r="IM92" s="109"/>
      <c r="IN92" s="109"/>
      <c r="IO92" s="109"/>
      <c r="IP92" s="109"/>
      <c r="IQ92" s="109"/>
      <c r="IR92" s="109"/>
      <c r="IS92" s="109"/>
      <c r="IT92" s="109"/>
      <c r="IU92" s="109"/>
      <c r="IV92" s="109"/>
      <c r="IW92" s="109"/>
      <c r="IX92" s="109"/>
      <c r="IY92" s="109"/>
      <c r="IZ92" s="109"/>
    </row>
    <row r="93" s="107" customFormat="1" ht="30" customHeight="1" spans="1:260">
      <c r="A93" s="139" t="s">
        <v>3048</v>
      </c>
      <c r="B93" s="128"/>
      <c r="C93" s="128"/>
      <c r="D93" s="124">
        <f t="shared" si="9"/>
        <v>-615.611699999998</v>
      </c>
      <c r="E93" s="126">
        <f t="shared" ref="E93:K93" si="18">SUM(E94:E116)</f>
        <v>27473.9753</v>
      </c>
      <c r="F93" s="126">
        <f t="shared" si="18"/>
        <v>28089.587</v>
      </c>
      <c r="G93" s="126">
        <f t="shared" si="18"/>
        <v>24441.0013</v>
      </c>
      <c r="H93" s="126">
        <f t="shared" si="18"/>
        <v>25816.087</v>
      </c>
      <c r="I93" s="126">
        <f t="shared" si="18"/>
        <v>21992.6713</v>
      </c>
      <c r="J93" s="126">
        <f t="shared" si="18"/>
        <v>3032.974</v>
      </c>
      <c r="K93" s="126">
        <f t="shared" si="18"/>
        <v>2273.5</v>
      </c>
      <c r="L93" s="163"/>
      <c r="M93" s="163"/>
      <c r="N93" s="160"/>
      <c r="O93" s="160"/>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c r="EN93" s="109"/>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c r="GO93" s="109"/>
      <c r="GP93" s="109"/>
      <c r="GQ93" s="109"/>
      <c r="GR93" s="109"/>
      <c r="GS93" s="109"/>
      <c r="GT93" s="109"/>
      <c r="GU93" s="109"/>
      <c r="GV93" s="109"/>
      <c r="GW93" s="109"/>
      <c r="GX93" s="109"/>
      <c r="GY93" s="109"/>
      <c r="GZ93" s="109"/>
      <c r="HA93" s="109"/>
      <c r="HB93" s="109"/>
      <c r="HC93" s="109"/>
      <c r="HD93" s="109"/>
      <c r="HE93" s="109"/>
      <c r="HF93" s="109"/>
      <c r="HG93" s="109"/>
      <c r="HH93" s="109"/>
      <c r="HI93" s="109"/>
      <c r="HJ93" s="109"/>
      <c r="HK93" s="109"/>
      <c r="HL93" s="109"/>
      <c r="HM93" s="109"/>
      <c r="HN93" s="109"/>
      <c r="HO93" s="109"/>
      <c r="HP93" s="109"/>
      <c r="HQ93" s="109"/>
      <c r="HR93" s="109"/>
      <c r="HS93" s="109"/>
      <c r="HT93" s="109"/>
      <c r="HU93" s="109"/>
      <c r="HV93" s="109"/>
      <c r="HW93" s="109"/>
      <c r="HX93" s="109"/>
      <c r="HY93" s="109"/>
      <c r="HZ93" s="109"/>
      <c r="IA93" s="109"/>
      <c r="IB93" s="109"/>
      <c r="IC93" s="109"/>
      <c r="ID93" s="109"/>
      <c r="IE93" s="109"/>
      <c r="IF93" s="109"/>
      <c r="IG93" s="109"/>
      <c r="IH93" s="109"/>
      <c r="II93" s="109"/>
      <c r="IJ93" s="109"/>
      <c r="IK93" s="109"/>
      <c r="IL93" s="109"/>
      <c r="IM93" s="109"/>
      <c r="IN93" s="109"/>
      <c r="IO93" s="109"/>
      <c r="IP93" s="109"/>
      <c r="IQ93" s="109"/>
      <c r="IR93" s="109"/>
      <c r="IS93" s="109"/>
      <c r="IT93" s="109"/>
      <c r="IU93" s="109"/>
      <c r="IV93" s="109"/>
      <c r="IW93" s="109"/>
      <c r="IX93" s="109"/>
      <c r="IY93" s="109"/>
      <c r="IZ93" s="109"/>
    </row>
    <row r="94" s="107" customFormat="1" ht="40" customHeight="1" spans="1:260">
      <c r="A94" s="128" t="s">
        <v>3049</v>
      </c>
      <c r="B94" s="128"/>
      <c r="C94" s="128" t="s">
        <v>3050</v>
      </c>
      <c r="D94" s="124">
        <f t="shared" si="9"/>
        <v>-1860.66</v>
      </c>
      <c r="E94" s="141">
        <f>6828+1217</f>
        <v>8045</v>
      </c>
      <c r="F94" s="141">
        <f t="shared" ref="F94:F116" si="19">H94+K94</f>
        <v>9905.66</v>
      </c>
      <c r="G94" s="141">
        <v>8045</v>
      </c>
      <c r="H94" s="137">
        <v>9905.66</v>
      </c>
      <c r="I94" s="164">
        <v>8000</v>
      </c>
      <c r="J94" s="164"/>
      <c r="K94" s="137"/>
      <c r="L94" s="163" t="s">
        <v>3051</v>
      </c>
      <c r="M94" s="163" t="s">
        <v>2924</v>
      </c>
      <c r="N94" s="160" t="s">
        <v>2925</v>
      </c>
      <c r="O94" s="160"/>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c r="EN94" s="109"/>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c r="GO94" s="109"/>
      <c r="GP94" s="109"/>
      <c r="GQ94" s="109"/>
      <c r="GR94" s="109"/>
      <c r="GS94" s="109"/>
      <c r="GT94" s="109"/>
      <c r="GU94" s="109"/>
      <c r="GV94" s="109"/>
      <c r="GW94" s="109"/>
      <c r="GX94" s="109"/>
      <c r="GY94" s="109"/>
      <c r="GZ94" s="109"/>
      <c r="HA94" s="109"/>
      <c r="HB94" s="109"/>
      <c r="HC94" s="109"/>
      <c r="HD94" s="109"/>
      <c r="HE94" s="109"/>
      <c r="HF94" s="109"/>
      <c r="HG94" s="109"/>
      <c r="HH94" s="109"/>
      <c r="HI94" s="109"/>
      <c r="HJ94" s="109"/>
      <c r="HK94" s="109"/>
      <c r="HL94" s="109"/>
      <c r="HM94" s="109"/>
      <c r="HN94" s="109"/>
      <c r="HO94" s="109"/>
      <c r="HP94" s="109"/>
      <c r="HQ94" s="109"/>
      <c r="HR94" s="109"/>
      <c r="HS94" s="109"/>
      <c r="HT94" s="109"/>
      <c r="HU94" s="109"/>
      <c r="HV94" s="109"/>
      <c r="HW94" s="109"/>
      <c r="HX94" s="109"/>
      <c r="HY94" s="109"/>
      <c r="HZ94" s="109"/>
      <c r="IA94" s="109"/>
      <c r="IB94" s="109"/>
      <c r="IC94" s="109"/>
      <c r="ID94" s="109"/>
      <c r="IE94" s="109"/>
      <c r="IF94" s="109"/>
      <c r="IG94" s="109"/>
      <c r="IH94" s="109"/>
      <c r="II94" s="109"/>
      <c r="IJ94" s="109"/>
      <c r="IK94" s="109"/>
      <c r="IL94" s="109"/>
      <c r="IM94" s="109"/>
      <c r="IN94" s="109"/>
      <c r="IO94" s="109"/>
      <c r="IP94" s="109"/>
      <c r="IQ94" s="109"/>
      <c r="IR94" s="109"/>
      <c r="IS94" s="109"/>
      <c r="IT94" s="109"/>
      <c r="IU94" s="109"/>
      <c r="IV94" s="109"/>
      <c r="IW94" s="109"/>
      <c r="IX94" s="109"/>
      <c r="IY94" s="109"/>
      <c r="IZ94" s="109"/>
    </row>
    <row r="95" s="107" customFormat="1" ht="53" customHeight="1" spans="1:260">
      <c r="A95" s="128" t="s">
        <v>3052</v>
      </c>
      <c r="B95" s="128"/>
      <c r="C95" s="128" t="s">
        <v>3053</v>
      </c>
      <c r="D95" s="124">
        <f t="shared" si="9"/>
        <v>-55.25</v>
      </c>
      <c r="E95" s="141">
        <v>3034</v>
      </c>
      <c r="F95" s="141">
        <f t="shared" si="19"/>
        <v>3089.25</v>
      </c>
      <c r="G95" s="141">
        <v>3034</v>
      </c>
      <c r="H95" s="137">
        <v>3089.25</v>
      </c>
      <c r="I95" s="164">
        <v>3500</v>
      </c>
      <c r="J95" s="164"/>
      <c r="K95" s="137"/>
      <c r="L95" s="163" t="s">
        <v>3051</v>
      </c>
      <c r="M95" s="163" t="s">
        <v>2924</v>
      </c>
      <c r="N95" s="160" t="s">
        <v>2925</v>
      </c>
      <c r="O95" s="160"/>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09"/>
      <c r="BC95" s="109"/>
      <c r="BD95" s="109"/>
      <c r="BE95" s="109"/>
      <c r="BF95" s="109"/>
      <c r="BG95" s="109"/>
      <c r="BH95" s="109"/>
      <c r="BI95" s="109"/>
      <c r="BJ95" s="109"/>
      <c r="BK95" s="109"/>
      <c r="BL95" s="109"/>
      <c r="BM95" s="109"/>
      <c r="BN95" s="109"/>
      <c r="BO95" s="109"/>
      <c r="BP95" s="109"/>
      <c r="BQ95" s="109"/>
      <c r="BR95" s="109"/>
      <c r="BS95" s="109"/>
      <c r="BT95" s="109"/>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c r="GO95" s="109"/>
      <c r="GP95" s="109"/>
      <c r="GQ95" s="109"/>
      <c r="GR95" s="109"/>
      <c r="GS95" s="109"/>
      <c r="GT95" s="109"/>
      <c r="GU95" s="109"/>
      <c r="GV95" s="109"/>
      <c r="GW95" s="109"/>
      <c r="GX95" s="109"/>
      <c r="GY95" s="109"/>
      <c r="GZ95" s="109"/>
      <c r="HA95" s="109"/>
      <c r="HB95" s="109"/>
      <c r="HC95" s="109"/>
      <c r="HD95" s="109"/>
      <c r="HE95" s="109"/>
      <c r="HF95" s="109"/>
      <c r="HG95" s="109"/>
      <c r="HH95" s="109"/>
      <c r="HI95" s="109"/>
      <c r="HJ95" s="109"/>
      <c r="HK95" s="109"/>
      <c r="HL95" s="109"/>
      <c r="HM95" s="109"/>
      <c r="HN95" s="109"/>
      <c r="HO95" s="109"/>
      <c r="HP95" s="109"/>
      <c r="HQ95" s="109"/>
      <c r="HR95" s="109"/>
      <c r="HS95" s="109"/>
      <c r="HT95" s="109"/>
      <c r="HU95" s="109"/>
      <c r="HV95" s="109"/>
      <c r="HW95" s="109"/>
      <c r="HX95" s="109"/>
      <c r="HY95" s="109"/>
      <c r="HZ95" s="109"/>
      <c r="IA95" s="109"/>
      <c r="IB95" s="109"/>
      <c r="IC95" s="109"/>
      <c r="ID95" s="109"/>
      <c r="IE95" s="109"/>
      <c r="IF95" s="109"/>
      <c r="IG95" s="109"/>
      <c r="IH95" s="109"/>
      <c r="II95" s="109"/>
      <c r="IJ95" s="109"/>
      <c r="IK95" s="109"/>
      <c r="IL95" s="109"/>
      <c r="IM95" s="109"/>
      <c r="IN95" s="109"/>
      <c r="IO95" s="109"/>
      <c r="IP95" s="109"/>
      <c r="IQ95" s="109"/>
      <c r="IR95" s="109"/>
      <c r="IS95" s="109"/>
      <c r="IT95" s="109"/>
      <c r="IU95" s="109"/>
      <c r="IV95" s="109"/>
      <c r="IW95" s="109"/>
      <c r="IX95" s="109"/>
      <c r="IY95" s="109"/>
      <c r="IZ95" s="109"/>
    </row>
    <row r="96" s="107" customFormat="1" ht="53" customHeight="1" spans="1:260">
      <c r="A96" s="128" t="s">
        <v>3054</v>
      </c>
      <c r="B96" s="128"/>
      <c r="C96" s="128" t="s">
        <v>3055</v>
      </c>
      <c r="D96" s="124">
        <f t="shared" si="9"/>
        <v>-210</v>
      </c>
      <c r="E96" s="141">
        <v>1229</v>
      </c>
      <c r="F96" s="141">
        <f t="shared" si="19"/>
        <v>1439</v>
      </c>
      <c r="G96" s="141">
        <v>1229</v>
      </c>
      <c r="H96" s="137">
        <v>1439</v>
      </c>
      <c r="I96" s="164">
        <v>1229</v>
      </c>
      <c r="J96" s="164"/>
      <c r="K96" s="137"/>
      <c r="L96" s="163" t="s">
        <v>3056</v>
      </c>
      <c r="M96" s="163" t="s">
        <v>3057</v>
      </c>
      <c r="N96" s="160" t="s">
        <v>2925</v>
      </c>
      <c r="O96" s="160"/>
      <c r="P96" s="109"/>
      <c r="Q96" s="109"/>
      <c r="R96" s="109"/>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09"/>
      <c r="BC96" s="109"/>
      <c r="BD96" s="109"/>
      <c r="BE96" s="109"/>
      <c r="BF96" s="109"/>
      <c r="BG96" s="109"/>
      <c r="BH96" s="109"/>
      <c r="BI96" s="109"/>
      <c r="BJ96" s="109"/>
      <c r="BK96" s="109"/>
      <c r="BL96" s="109"/>
      <c r="BM96" s="109"/>
      <c r="BN96" s="109"/>
      <c r="BO96" s="109"/>
      <c r="BP96" s="109"/>
      <c r="BQ96" s="109"/>
      <c r="BR96" s="109"/>
      <c r="BS96" s="109"/>
      <c r="BT96" s="109"/>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c r="EN96" s="109"/>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c r="GO96" s="109"/>
      <c r="GP96" s="109"/>
      <c r="GQ96" s="109"/>
      <c r="GR96" s="109"/>
      <c r="GS96" s="109"/>
      <c r="GT96" s="109"/>
      <c r="GU96" s="109"/>
      <c r="GV96" s="109"/>
      <c r="GW96" s="109"/>
      <c r="GX96" s="109"/>
      <c r="GY96" s="109"/>
      <c r="GZ96" s="109"/>
      <c r="HA96" s="109"/>
      <c r="HB96" s="109"/>
      <c r="HC96" s="109"/>
      <c r="HD96" s="109"/>
      <c r="HE96" s="109"/>
      <c r="HF96" s="109"/>
      <c r="HG96" s="109"/>
      <c r="HH96" s="109"/>
      <c r="HI96" s="109"/>
      <c r="HJ96" s="109"/>
      <c r="HK96" s="109"/>
      <c r="HL96" s="109"/>
      <c r="HM96" s="109"/>
      <c r="HN96" s="109"/>
      <c r="HO96" s="109"/>
      <c r="HP96" s="109"/>
      <c r="HQ96" s="109"/>
      <c r="HR96" s="109"/>
      <c r="HS96" s="109"/>
      <c r="HT96" s="109"/>
      <c r="HU96" s="109"/>
      <c r="HV96" s="109"/>
      <c r="HW96" s="109"/>
      <c r="HX96" s="109"/>
      <c r="HY96" s="109"/>
      <c r="HZ96" s="109"/>
      <c r="IA96" s="109"/>
      <c r="IB96" s="109"/>
      <c r="IC96" s="109"/>
      <c r="ID96" s="109"/>
      <c r="IE96" s="109"/>
      <c r="IF96" s="109"/>
      <c r="IG96" s="109"/>
      <c r="IH96" s="109"/>
      <c r="II96" s="109"/>
      <c r="IJ96" s="109"/>
      <c r="IK96" s="109"/>
      <c r="IL96" s="109"/>
      <c r="IM96" s="109"/>
      <c r="IN96" s="109"/>
      <c r="IO96" s="109"/>
      <c r="IP96" s="109"/>
      <c r="IQ96" s="109"/>
      <c r="IR96" s="109"/>
      <c r="IS96" s="109"/>
      <c r="IT96" s="109"/>
      <c r="IU96" s="109"/>
      <c r="IV96" s="109"/>
      <c r="IW96" s="109"/>
      <c r="IX96" s="109"/>
      <c r="IY96" s="109"/>
      <c r="IZ96" s="109"/>
    </row>
    <row r="97" s="107" customFormat="1" ht="53" customHeight="1" spans="1:260">
      <c r="A97" s="128" t="s">
        <v>3058</v>
      </c>
      <c r="B97" s="128"/>
      <c r="C97" s="128" t="s">
        <v>3059</v>
      </c>
      <c r="D97" s="124">
        <f t="shared" si="9"/>
        <v>283.4217</v>
      </c>
      <c r="E97" s="141">
        <f>5475+96.7217</f>
        <v>5571.7217</v>
      </c>
      <c r="F97" s="141">
        <f t="shared" si="19"/>
        <v>5288.3</v>
      </c>
      <c r="G97" s="141">
        <v>5571.7217</v>
      </c>
      <c r="H97" s="137">
        <v>5288.3</v>
      </c>
      <c r="I97" s="164">
        <v>5475</v>
      </c>
      <c r="J97" s="164"/>
      <c r="K97" s="137"/>
      <c r="L97" s="163" t="s">
        <v>3056</v>
      </c>
      <c r="M97" s="163" t="s">
        <v>3057</v>
      </c>
      <c r="N97" s="160" t="s">
        <v>2925</v>
      </c>
      <c r="O97" s="160"/>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09"/>
      <c r="BX97" s="109"/>
      <c r="BY97" s="109"/>
      <c r="BZ97" s="109"/>
      <c r="CA97" s="109"/>
      <c r="CB97" s="109"/>
      <c r="CC97" s="109"/>
      <c r="CD97" s="109"/>
      <c r="CE97" s="109"/>
      <c r="CF97" s="109"/>
      <c r="CG97" s="109"/>
      <c r="CH97" s="109"/>
      <c r="CI97" s="109"/>
      <c r="CJ97" s="109"/>
      <c r="CK97" s="109"/>
      <c r="CL97" s="109"/>
      <c r="CM97" s="109"/>
      <c r="CN97" s="109"/>
      <c r="CO97" s="109"/>
      <c r="CP97" s="109"/>
      <c r="CQ97" s="109"/>
      <c r="CR97" s="109"/>
      <c r="CS97" s="109"/>
      <c r="CT97" s="109"/>
      <c r="CU97" s="109"/>
      <c r="CV97" s="109"/>
      <c r="CW97" s="109"/>
      <c r="CX97" s="109"/>
      <c r="CY97" s="109"/>
      <c r="CZ97" s="109"/>
      <c r="DA97" s="109"/>
      <c r="DB97" s="109"/>
      <c r="DC97" s="109"/>
      <c r="DD97" s="109"/>
      <c r="DE97" s="109"/>
      <c r="DF97" s="109"/>
      <c r="DG97" s="109"/>
      <c r="DH97" s="109"/>
      <c r="DI97" s="109"/>
      <c r="DJ97" s="109"/>
      <c r="DK97" s="109"/>
      <c r="DL97" s="109"/>
      <c r="DM97" s="109"/>
      <c r="DN97" s="109"/>
      <c r="DO97" s="109"/>
      <c r="DP97" s="109"/>
      <c r="DQ97" s="109"/>
      <c r="DR97" s="109"/>
      <c r="DS97" s="109"/>
      <c r="DT97" s="109"/>
      <c r="DU97" s="109"/>
      <c r="DV97" s="109"/>
      <c r="DW97" s="109"/>
      <c r="DX97" s="109"/>
      <c r="DY97" s="109"/>
      <c r="DZ97" s="109"/>
      <c r="EA97" s="109"/>
      <c r="EB97" s="109"/>
      <c r="EC97" s="109"/>
      <c r="ED97" s="109"/>
      <c r="EE97" s="109"/>
      <c r="EF97" s="109"/>
      <c r="EG97" s="109"/>
      <c r="EH97" s="109"/>
      <c r="EI97" s="109"/>
      <c r="EJ97" s="109"/>
      <c r="EK97" s="109"/>
      <c r="EL97" s="109"/>
      <c r="EM97" s="109"/>
      <c r="EN97" s="109"/>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c r="GO97" s="109"/>
      <c r="GP97" s="109"/>
      <c r="GQ97" s="109"/>
      <c r="GR97" s="109"/>
      <c r="GS97" s="109"/>
      <c r="GT97" s="109"/>
      <c r="GU97" s="109"/>
      <c r="GV97" s="109"/>
      <c r="GW97" s="109"/>
      <c r="GX97" s="109"/>
      <c r="GY97" s="109"/>
      <c r="GZ97" s="109"/>
      <c r="HA97" s="109"/>
      <c r="HB97" s="109"/>
      <c r="HC97" s="109"/>
      <c r="HD97" s="109"/>
      <c r="HE97" s="109"/>
      <c r="HF97" s="109"/>
      <c r="HG97" s="109"/>
      <c r="HH97" s="109"/>
      <c r="HI97" s="109"/>
      <c r="HJ97" s="109"/>
      <c r="HK97" s="109"/>
      <c r="HL97" s="109"/>
      <c r="HM97" s="109"/>
      <c r="HN97" s="109"/>
      <c r="HO97" s="109"/>
      <c r="HP97" s="109"/>
      <c r="HQ97" s="109"/>
      <c r="HR97" s="109"/>
      <c r="HS97" s="109"/>
      <c r="HT97" s="109"/>
      <c r="HU97" s="109"/>
      <c r="HV97" s="109"/>
      <c r="HW97" s="109"/>
      <c r="HX97" s="109"/>
      <c r="HY97" s="109"/>
      <c r="HZ97" s="109"/>
      <c r="IA97" s="109"/>
      <c r="IB97" s="109"/>
      <c r="IC97" s="109"/>
      <c r="ID97" s="109"/>
      <c r="IE97" s="109"/>
      <c r="IF97" s="109"/>
      <c r="IG97" s="109"/>
      <c r="IH97" s="109"/>
      <c r="II97" s="109"/>
      <c r="IJ97" s="109"/>
      <c r="IK97" s="109"/>
      <c r="IL97" s="109"/>
      <c r="IM97" s="109"/>
      <c r="IN97" s="109"/>
      <c r="IO97" s="109"/>
      <c r="IP97" s="109"/>
      <c r="IQ97" s="109"/>
      <c r="IR97" s="109"/>
      <c r="IS97" s="109"/>
      <c r="IT97" s="109"/>
      <c r="IU97" s="109"/>
      <c r="IV97" s="109"/>
      <c r="IW97" s="109"/>
      <c r="IX97" s="109"/>
      <c r="IY97" s="109"/>
      <c r="IZ97" s="109"/>
    </row>
    <row r="98" s="107" customFormat="1" ht="53" customHeight="1" spans="1:260">
      <c r="A98" s="128" t="s">
        <v>3060</v>
      </c>
      <c r="B98" s="128"/>
      <c r="C98" s="128" t="s">
        <v>3061</v>
      </c>
      <c r="D98" s="124">
        <f t="shared" si="9"/>
        <v>1240.8783</v>
      </c>
      <c r="E98" s="141">
        <f>1404+327.8783</f>
        <v>1731.8783</v>
      </c>
      <c r="F98" s="141">
        <f t="shared" si="19"/>
        <v>491</v>
      </c>
      <c r="G98" s="141">
        <v>1731.8783</v>
      </c>
      <c r="H98" s="137">
        <v>491</v>
      </c>
      <c r="I98" s="164"/>
      <c r="J98" s="164"/>
      <c r="K98" s="137"/>
      <c r="L98" s="163" t="s">
        <v>3056</v>
      </c>
      <c r="M98" s="163" t="s">
        <v>3057</v>
      </c>
      <c r="N98" s="160" t="s">
        <v>2925</v>
      </c>
      <c r="O98" s="160"/>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09"/>
      <c r="AY98" s="109"/>
      <c r="AZ98" s="109"/>
      <c r="BA98" s="109"/>
      <c r="BB98" s="109"/>
      <c r="BC98" s="109"/>
      <c r="BD98" s="109"/>
      <c r="BE98" s="109"/>
      <c r="BF98" s="109"/>
      <c r="BG98" s="109"/>
      <c r="BH98" s="109"/>
      <c r="BI98" s="109"/>
      <c r="BJ98" s="109"/>
      <c r="BK98" s="109"/>
      <c r="BL98" s="109"/>
      <c r="BM98" s="109"/>
      <c r="BN98" s="109"/>
      <c r="BO98" s="109"/>
      <c r="BP98" s="109"/>
      <c r="BQ98" s="109"/>
      <c r="BR98" s="109"/>
      <c r="BS98" s="109"/>
      <c r="BT98" s="109"/>
      <c r="BU98" s="109"/>
      <c r="BV98" s="109"/>
      <c r="BW98" s="109"/>
      <c r="BX98" s="109"/>
      <c r="BY98" s="109"/>
      <c r="BZ98" s="109"/>
      <c r="CA98" s="109"/>
      <c r="CB98" s="109"/>
      <c r="CC98" s="109"/>
      <c r="CD98" s="109"/>
      <c r="CE98" s="109"/>
      <c r="CF98" s="109"/>
      <c r="CG98" s="109"/>
      <c r="CH98" s="109"/>
      <c r="CI98" s="109"/>
      <c r="CJ98" s="109"/>
      <c r="CK98" s="109"/>
      <c r="CL98" s="109"/>
      <c r="CM98" s="109"/>
      <c r="CN98" s="109"/>
      <c r="CO98" s="109"/>
      <c r="CP98" s="109"/>
      <c r="CQ98" s="109"/>
      <c r="CR98" s="109"/>
      <c r="CS98" s="109"/>
      <c r="CT98" s="109"/>
      <c r="CU98" s="109"/>
      <c r="CV98" s="109"/>
      <c r="CW98" s="109"/>
      <c r="CX98" s="109"/>
      <c r="CY98" s="109"/>
      <c r="CZ98" s="109"/>
      <c r="DA98" s="109"/>
      <c r="DB98" s="109"/>
      <c r="DC98" s="109"/>
      <c r="DD98" s="109"/>
      <c r="DE98" s="109"/>
      <c r="DF98" s="109"/>
      <c r="DG98" s="109"/>
      <c r="DH98" s="109"/>
      <c r="DI98" s="109"/>
      <c r="DJ98" s="109"/>
      <c r="DK98" s="109"/>
      <c r="DL98" s="109"/>
      <c r="DM98" s="109"/>
      <c r="DN98" s="109"/>
      <c r="DO98" s="109"/>
      <c r="DP98" s="109"/>
      <c r="DQ98" s="109"/>
      <c r="DR98" s="109"/>
      <c r="DS98" s="109"/>
      <c r="DT98" s="109"/>
      <c r="DU98" s="109"/>
      <c r="DV98" s="109"/>
      <c r="DW98" s="109"/>
      <c r="DX98" s="109"/>
      <c r="DY98" s="109"/>
      <c r="DZ98" s="109"/>
      <c r="EA98" s="109"/>
      <c r="EB98" s="109"/>
      <c r="EC98" s="109"/>
      <c r="ED98" s="109"/>
      <c r="EE98" s="109"/>
      <c r="EF98" s="109"/>
      <c r="EG98" s="109"/>
      <c r="EH98" s="109"/>
      <c r="EI98" s="109"/>
      <c r="EJ98" s="109"/>
      <c r="EK98" s="109"/>
      <c r="EL98" s="109"/>
      <c r="EM98" s="109"/>
      <c r="EN98" s="109"/>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c r="GO98" s="109"/>
      <c r="GP98" s="109"/>
      <c r="GQ98" s="109"/>
      <c r="GR98" s="109"/>
      <c r="GS98" s="109"/>
      <c r="GT98" s="109"/>
      <c r="GU98" s="109"/>
      <c r="GV98" s="109"/>
      <c r="GW98" s="109"/>
      <c r="GX98" s="109"/>
      <c r="GY98" s="109"/>
      <c r="GZ98" s="109"/>
      <c r="HA98" s="109"/>
      <c r="HB98" s="109"/>
      <c r="HC98" s="109"/>
      <c r="HD98" s="109"/>
      <c r="HE98" s="109"/>
      <c r="HF98" s="109"/>
      <c r="HG98" s="109"/>
      <c r="HH98" s="109"/>
      <c r="HI98" s="109"/>
      <c r="HJ98" s="109"/>
      <c r="HK98" s="109"/>
      <c r="HL98" s="109"/>
      <c r="HM98" s="109"/>
      <c r="HN98" s="109"/>
      <c r="HO98" s="109"/>
      <c r="HP98" s="109"/>
      <c r="HQ98" s="109"/>
      <c r="HR98" s="109"/>
      <c r="HS98" s="109"/>
      <c r="HT98" s="109"/>
      <c r="HU98" s="109"/>
      <c r="HV98" s="109"/>
      <c r="HW98" s="109"/>
      <c r="HX98" s="109"/>
      <c r="HY98" s="109"/>
      <c r="HZ98" s="109"/>
      <c r="IA98" s="109"/>
      <c r="IB98" s="109"/>
      <c r="IC98" s="109"/>
      <c r="ID98" s="109"/>
      <c r="IE98" s="109"/>
      <c r="IF98" s="109"/>
      <c r="IG98" s="109"/>
      <c r="IH98" s="109"/>
      <c r="II98" s="109"/>
      <c r="IJ98" s="109"/>
      <c r="IK98" s="109"/>
      <c r="IL98" s="109"/>
      <c r="IM98" s="109"/>
      <c r="IN98" s="109"/>
      <c r="IO98" s="109"/>
      <c r="IP98" s="109"/>
      <c r="IQ98" s="109"/>
      <c r="IR98" s="109"/>
      <c r="IS98" s="109"/>
      <c r="IT98" s="109"/>
      <c r="IU98" s="109"/>
      <c r="IV98" s="109"/>
      <c r="IW98" s="109"/>
      <c r="IX98" s="109"/>
      <c r="IY98" s="109"/>
      <c r="IZ98" s="109"/>
    </row>
    <row r="99" s="107" customFormat="1" ht="53" customHeight="1" spans="1:260">
      <c r="A99" s="128" t="s">
        <v>3062</v>
      </c>
      <c r="B99" s="128"/>
      <c r="C99" s="128" t="s">
        <v>3063</v>
      </c>
      <c r="D99" s="124">
        <f t="shared" si="9"/>
        <v>-18</v>
      </c>
      <c r="E99" s="141">
        <v>346</v>
      </c>
      <c r="F99" s="141">
        <f t="shared" si="19"/>
        <v>364</v>
      </c>
      <c r="G99" s="141">
        <v>346</v>
      </c>
      <c r="H99" s="137">
        <v>364</v>
      </c>
      <c r="I99" s="164"/>
      <c r="J99" s="164"/>
      <c r="K99" s="137"/>
      <c r="L99" s="163" t="s">
        <v>3056</v>
      </c>
      <c r="M99" s="163" t="s">
        <v>3057</v>
      </c>
      <c r="N99" s="160" t="s">
        <v>2925</v>
      </c>
      <c r="O99" s="160"/>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09"/>
      <c r="BM99" s="109"/>
      <c r="BN99" s="109"/>
      <c r="BO99" s="109"/>
      <c r="BP99" s="109"/>
      <c r="BQ99" s="109"/>
      <c r="BR99" s="109"/>
      <c r="BS99" s="109"/>
      <c r="BT99" s="109"/>
      <c r="BU99" s="109"/>
      <c r="BV99" s="109"/>
      <c r="BW99" s="109"/>
      <c r="BX99" s="109"/>
      <c r="BY99" s="109"/>
      <c r="BZ99" s="109"/>
      <c r="CA99" s="109"/>
      <c r="CB99" s="109"/>
      <c r="CC99" s="109"/>
      <c r="CD99" s="109"/>
      <c r="CE99" s="109"/>
      <c r="CF99" s="109"/>
      <c r="CG99" s="109"/>
      <c r="CH99" s="109"/>
      <c r="CI99" s="109"/>
      <c r="CJ99" s="109"/>
      <c r="CK99" s="109"/>
      <c r="CL99" s="109"/>
      <c r="CM99" s="109"/>
      <c r="CN99" s="109"/>
      <c r="CO99" s="109"/>
      <c r="CP99" s="109"/>
      <c r="CQ99" s="109"/>
      <c r="CR99" s="109"/>
      <c r="CS99" s="109"/>
      <c r="CT99" s="109"/>
      <c r="CU99" s="109"/>
      <c r="CV99" s="109"/>
      <c r="CW99" s="109"/>
      <c r="CX99" s="109"/>
      <c r="CY99" s="109"/>
      <c r="CZ99" s="109"/>
      <c r="DA99" s="109"/>
      <c r="DB99" s="109"/>
      <c r="DC99" s="109"/>
      <c r="DD99" s="109"/>
      <c r="DE99" s="109"/>
      <c r="DF99" s="109"/>
      <c r="DG99" s="109"/>
      <c r="DH99" s="109"/>
      <c r="DI99" s="109"/>
      <c r="DJ99" s="109"/>
      <c r="DK99" s="109"/>
      <c r="DL99" s="109"/>
      <c r="DM99" s="109"/>
      <c r="DN99" s="109"/>
      <c r="DO99" s="109"/>
      <c r="DP99" s="109"/>
      <c r="DQ99" s="109"/>
      <c r="DR99" s="109"/>
      <c r="DS99" s="109"/>
      <c r="DT99" s="109"/>
      <c r="DU99" s="109"/>
      <c r="DV99" s="109"/>
      <c r="DW99" s="109"/>
      <c r="DX99" s="109"/>
      <c r="DY99" s="109"/>
      <c r="DZ99" s="109"/>
      <c r="EA99" s="109"/>
      <c r="EB99" s="109"/>
      <c r="EC99" s="109"/>
      <c r="ED99" s="109"/>
      <c r="EE99" s="109"/>
      <c r="EF99" s="109"/>
      <c r="EG99" s="109"/>
      <c r="EH99" s="109"/>
      <c r="EI99" s="109"/>
      <c r="EJ99" s="109"/>
      <c r="EK99" s="109"/>
      <c r="EL99" s="109"/>
      <c r="EM99" s="109"/>
      <c r="EN99" s="109"/>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c r="GO99" s="109"/>
      <c r="GP99" s="109"/>
      <c r="GQ99" s="109"/>
      <c r="GR99" s="109"/>
      <c r="GS99" s="109"/>
      <c r="GT99" s="109"/>
      <c r="GU99" s="109"/>
      <c r="GV99" s="109"/>
      <c r="GW99" s="109"/>
      <c r="GX99" s="109"/>
      <c r="GY99" s="109"/>
      <c r="GZ99" s="109"/>
      <c r="HA99" s="109"/>
      <c r="HB99" s="109"/>
      <c r="HC99" s="109"/>
      <c r="HD99" s="109"/>
      <c r="HE99" s="109"/>
      <c r="HF99" s="109"/>
      <c r="HG99" s="109"/>
      <c r="HH99" s="109"/>
      <c r="HI99" s="109"/>
      <c r="HJ99" s="109"/>
      <c r="HK99" s="109"/>
      <c r="HL99" s="109"/>
      <c r="HM99" s="109"/>
      <c r="HN99" s="109"/>
      <c r="HO99" s="109"/>
      <c r="HP99" s="109"/>
      <c r="HQ99" s="109"/>
      <c r="HR99" s="109"/>
      <c r="HS99" s="109"/>
      <c r="HT99" s="109"/>
      <c r="HU99" s="109"/>
      <c r="HV99" s="109"/>
      <c r="HW99" s="109"/>
      <c r="HX99" s="109"/>
      <c r="HY99" s="109"/>
      <c r="HZ99" s="109"/>
      <c r="IA99" s="109"/>
      <c r="IB99" s="109"/>
      <c r="IC99" s="109"/>
      <c r="ID99" s="109"/>
      <c r="IE99" s="109"/>
      <c r="IF99" s="109"/>
      <c r="IG99" s="109"/>
      <c r="IH99" s="109"/>
      <c r="II99" s="109"/>
      <c r="IJ99" s="109"/>
      <c r="IK99" s="109"/>
      <c r="IL99" s="109"/>
      <c r="IM99" s="109"/>
      <c r="IN99" s="109"/>
      <c r="IO99" s="109"/>
      <c r="IP99" s="109"/>
      <c r="IQ99" s="109"/>
      <c r="IR99" s="109"/>
      <c r="IS99" s="109"/>
      <c r="IT99" s="109"/>
      <c r="IU99" s="109"/>
      <c r="IV99" s="109"/>
      <c r="IW99" s="109"/>
      <c r="IX99" s="109"/>
      <c r="IY99" s="109"/>
      <c r="IZ99" s="109"/>
    </row>
    <row r="100" s="107" customFormat="1" ht="53" customHeight="1" spans="1:260">
      <c r="A100" s="128" t="s">
        <v>3064</v>
      </c>
      <c r="B100" s="128"/>
      <c r="C100" s="128" t="s">
        <v>3065</v>
      </c>
      <c r="D100" s="124">
        <f t="shared" si="9"/>
        <v>-48.8</v>
      </c>
      <c r="E100" s="141">
        <v>110</v>
      </c>
      <c r="F100" s="141">
        <f t="shared" si="19"/>
        <v>158.8</v>
      </c>
      <c r="G100" s="141">
        <v>110</v>
      </c>
      <c r="H100" s="137">
        <v>158.8</v>
      </c>
      <c r="I100" s="164"/>
      <c r="J100" s="164"/>
      <c r="K100" s="137"/>
      <c r="L100" s="163" t="s">
        <v>3056</v>
      </c>
      <c r="M100" s="163" t="s">
        <v>3057</v>
      </c>
      <c r="N100" s="160" t="s">
        <v>2925</v>
      </c>
      <c r="O100" s="160"/>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09"/>
      <c r="BQ100" s="109"/>
      <c r="BR100" s="109"/>
      <c r="BS100" s="109"/>
      <c r="BT100" s="109"/>
      <c r="BU100" s="109"/>
      <c r="BV100" s="109"/>
      <c r="BW100" s="109"/>
      <c r="BX100" s="109"/>
      <c r="BY100" s="109"/>
      <c r="BZ100" s="109"/>
      <c r="CA100" s="109"/>
      <c r="CB100" s="109"/>
      <c r="CC100" s="109"/>
      <c r="CD100" s="109"/>
      <c r="CE100" s="109"/>
      <c r="CF100" s="109"/>
      <c r="CG100" s="109"/>
      <c r="CH100" s="109"/>
      <c r="CI100" s="109"/>
      <c r="CJ100" s="109"/>
      <c r="CK100" s="109"/>
      <c r="CL100" s="109"/>
      <c r="CM100" s="109"/>
      <c r="CN100" s="109"/>
      <c r="CO100" s="109"/>
      <c r="CP100" s="109"/>
      <c r="CQ100" s="109"/>
      <c r="CR100" s="109"/>
      <c r="CS100" s="109"/>
      <c r="CT100" s="109"/>
      <c r="CU100" s="109"/>
      <c r="CV100" s="109"/>
      <c r="CW100" s="109"/>
      <c r="CX100" s="109"/>
      <c r="CY100" s="109"/>
      <c r="CZ100" s="109"/>
      <c r="DA100" s="109"/>
      <c r="DB100" s="109"/>
      <c r="DC100" s="109"/>
      <c r="DD100" s="109"/>
      <c r="DE100" s="109"/>
      <c r="DF100" s="109"/>
      <c r="DG100" s="109"/>
      <c r="DH100" s="109"/>
      <c r="DI100" s="109"/>
      <c r="DJ100" s="109"/>
      <c r="DK100" s="109"/>
      <c r="DL100" s="109"/>
      <c r="DM100" s="109"/>
      <c r="DN100" s="109"/>
      <c r="DO100" s="109"/>
      <c r="DP100" s="109"/>
      <c r="DQ100" s="109"/>
      <c r="DR100" s="109"/>
      <c r="DS100" s="109"/>
      <c r="DT100" s="109"/>
      <c r="DU100" s="109"/>
      <c r="DV100" s="109"/>
      <c r="DW100" s="109"/>
      <c r="DX100" s="109"/>
      <c r="DY100" s="109"/>
      <c r="DZ100" s="109"/>
      <c r="EA100" s="109"/>
      <c r="EB100" s="109"/>
      <c r="EC100" s="109"/>
      <c r="ED100" s="109"/>
      <c r="EE100" s="109"/>
      <c r="EF100" s="109"/>
      <c r="EG100" s="109"/>
      <c r="EH100" s="109"/>
      <c r="EI100" s="109"/>
      <c r="EJ100" s="109"/>
      <c r="EK100" s="109"/>
      <c r="EL100" s="109"/>
      <c r="EM100" s="109"/>
      <c r="EN100" s="109"/>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c r="GO100" s="109"/>
      <c r="GP100" s="109"/>
      <c r="GQ100" s="109"/>
      <c r="GR100" s="109"/>
      <c r="GS100" s="109"/>
      <c r="GT100" s="109"/>
      <c r="GU100" s="109"/>
      <c r="GV100" s="109"/>
      <c r="GW100" s="109"/>
      <c r="GX100" s="109"/>
      <c r="GY100" s="109"/>
      <c r="GZ100" s="109"/>
      <c r="HA100" s="109"/>
      <c r="HB100" s="109"/>
      <c r="HC100" s="109"/>
      <c r="HD100" s="109"/>
      <c r="HE100" s="109"/>
      <c r="HF100" s="109"/>
      <c r="HG100" s="109"/>
      <c r="HH100" s="109"/>
      <c r="HI100" s="109"/>
      <c r="HJ100" s="109"/>
      <c r="HK100" s="109"/>
      <c r="HL100" s="109"/>
      <c r="HM100" s="109"/>
      <c r="HN100" s="109"/>
      <c r="HO100" s="109"/>
      <c r="HP100" s="109"/>
      <c r="HQ100" s="109"/>
      <c r="HR100" s="109"/>
      <c r="HS100" s="109"/>
      <c r="HT100" s="109"/>
      <c r="HU100" s="109"/>
      <c r="HV100" s="109"/>
      <c r="HW100" s="109"/>
      <c r="HX100" s="109"/>
      <c r="HY100" s="109"/>
      <c r="HZ100" s="109"/>
      <c r="IA100" s="109"/>
      <c r="IB100" s="109"/>
      <c r="IC100" s="109"/>
      <c r="ID100" s="109"/>
      <c r="IE100" s="109"/>
      <c r="IF100" s="109"/>
      <c r="IG100" s="109"/>
      <c r="IH100" s="109"/>
      <c r="II100" s="109"/>
      <c r="IJ100" s="109"/>
      <c r="IK100" s="109"/>
      <c r="IL100" s="109"/>
      <c r="IM100" s="109"/>
      <c r="IN100" s="109"/>
      <c r="IO100" s="109"/>
      <c r="IP100" s="109"/>
      <c r="IQ100" s="109"/>
      <c r="IR100" s="109"/>
      <c r="IS100" s="109"/>
      <c r="IT100" s="109"/>
      <c r="IU100" s="109"/>
      <c r="IV100" s="109"/>
      <c r="IW100" s="109"/>
      <c r="IX100" s="109"/>
      <c r="IY100" s="109"/>
      <c r="IZ100" s="109"/>
    </row>
    <row r="101" s="107" customFormat="1" ht="53" customHeight="1" spans="1:260">
      <c r="A101" s="128" t="s">
        <v>3066</v>
      </c>
      <c r="B101" s="128"/>
      <c r="C101" s="128" t="s">
        <v>3067</v>
      </c>
      <c r="D101" s="124">
        <f t="shared" si="9"/>
        <v>-481</v>
      </c>
      <c r="E101" s="141"/>
      <c r="F101" s="141">
        <f t="shared" si="19"/>
        <v>481</v>
      </c>
      <c r="G101" s="141"/>
      <c r="H101" s="137">
        <v>481</v>
      </c>
      <c r="I101" s="164"/>
      <c r="J101" s="164"/>
      <c r="K101" s="137"/>
      <c r="L101" s="163" t="s">
        <v>3056</v>
      </c>
      <c r="M101" s="163" t="s">
        <v>3057</v>
      </c>
      <c r="N101" s="160" t="s">
        <v>2925</v>
      </c>
      <c r="O101" s="160"/>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09"/>
      <c r="BX101" s="109"/>
      <c r="BY101" s="109"/>
      <c r="BZ101" s="109"/>
      <c r="CA101" s="109"/>
      <c r="CB101" s="109"/>
      <c r="CC101" s="109"/>
      <c r="CD101" s="109"/>
      <c r="CE101" s="109"/>
      <c r="CF101" s="109"/>
      <c r="CG101" s="109"/>
      <c r="CH101" s="109"/>
      <c r="CI101" s="109"/>
      <c r="CJ101" s="109"/>
      <c r="CK101" s="109"/>
      <c r="CL101" s="109"/>
      <c r="CM101" s="109"/>
      <c r="CN101" s="109"/>
      <c r="CO101" s="109"/>
      <c r="CP101" s="109"/>
      <c r="CQ101" s="109"/>
      <c r="CR101" s="109"/>
      <c r="CS101" s="109"/>
      <c r="CT101" s="109"/>
      <c r="CU101" s="109"/>
      <c r="CV101" s="109"/>
      <c r="CW101" s="109"/>
      <c r="CX101" s="109"/>
      <c r="CY101" s="109"/>
      <c r="CZ101" s="109"/>
      <c r="DA101" s="109"/>
      <c r="DB101" s="109"/>
      <c r="DC101" s="109"/>
      <c r="DD101" s="109"/>
      <c r="DE101" s="109"/>
      <c r="DF101" s="109"/>
      <c r="DG101" s="109"/>
      <c r="DH101" s="109"/>
      <c r="DI101" s="109"/>
      <c r="DJ101" s="109"/>
      <c r="DK101" s="109"/>
      <c r="DL101" s="109"/>
      <c r="DM101" s="109"/>
      <c r="DN101" s="109"/>
      <c r="DO101" s="109"/>
      <c r="DP101" s="109"/>
      <c r="DQ101" s="109"/>
      <c r="DR101" s="109"/>
      <c r="DS101" s="109"/>
      <c r="DT101" s="109"/>
      <c r="DU101" s="109"/>
      <c r="DV101" s="109"/>
      <c r="DW101" s="109"/>
      <c r="DX101" s="109"/>
      <c r="DY101" s="109"/>
      <c r="DZ101" s="109"/>
      <c r="EA101" s="109"/>
      <c r="EB101" s="109"/>
      <c r="EC101" s="109"/>
      <c r="ED101" s="109"/>
      <c r="EE101" s="109"/>
      <c r="EF101" s="109"/>
      <c r="EG101" s="109"/>
      <c r="EH101" s="109"/>
      <c r="EI101" s="109"/>
      <c r="EJ101" s="109"/>
      <c r="EK101" s="109"/>
      <c r="EL101" s="109"/>
      <c r="EM101" s="109"/>
      <c r="EN101" s="109"/>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c r="GO101" s="109"/>
      <c r="GP101" s="109"/>
      <c r="GQ101" s="109"/>
      <c r="GR101" s="109"/>
      <c r="GS101" s="109"/>
      <c r="GT101" s="109"/>
      <c r="GU101" s="109"/>
      <c r="GV101" s="109"/>
      <c r="GW101" s="109"/>
      <c r="GX101" s="109"/>
      <c r="GY101" s="109"/>
      <c r="GZ101" s="109"/>
      <c r="HA101" s="109"/>
      <c r="HB101" s="109"/>
      <c r="HC101" s="109"/>
      <c r="HD101" s="109"/>
      <c r="HE101" s="109"/>
      <c r="HF101" s="109"/>
      <c r="HG101" s="109"/>
      <c r="HH101" s="109"/>
      <c r="HI101" s="109"/>
      <c r="HJ101" s="109"/>
      <c r="HK101" s="109"/>
      <c r="HL101" s="109"/>
      <c r="HM101" s="109"/>
      <c r="HN101" s="109"/>
      <c r="HO101" s="109"/>
      <c r="HP101" s="109"/>
      <c r="HQ101" s="109"/>
      <c r="HR101" s="109"/>
      <c r="HS101" s="109"/>
      <c r="HT101" s="109"/>
      <c r="HU101" s="109"/>
      <c r="HV101" s="109"/>
      <c r="HW101" s="109"/>
      <c r="HX101" s="109"/>
      <c r="HY101" s="109"/>
      <c r="HZ101" s="109"/>
      <c r="IA101" s="109"/>
      <c r="IB101" s="109"/>
      <c r="IC101" s="109"/>
      <c r="ID101" s="109"/>
      <c r="IE101" s="109"/>
      <c r="IF101" s="109"/>
      <c r="IG101" s="109"/>
      <c r="IH101" s="109"/>
      <c r="II101" s="109"/>
      <c r="IJ101" s="109"/>
      <c r="IK101" s="109"/>
      <c r="IL101" s="109"/>
      <c r="IM101" s="109"/>
      <c r="IN101" s="109"/>
      <c r="IO101" s="109"/>
      <c r="IP101" s="109"/>
      <c r="IQ101" s="109"/>
      <c r="IR101" s="109"/>
      <c r="IS101" s="109"/>
      <c r="IT101" s="109"/>
      <c r="IU101" s="109"/>
      <c r="IV101" s="109"/>
      <c r="IW101" s="109"/>
      <c r="IX101" s="109"/>
      <c r="IY101" s="109"/>
      <c r="IZ101" s="109"/>
    </row>
    <row r="102" s="107" customFormat="1" ht="57" customHeight="1" spans="1:260">
      <c r="A102" s="128" t="s">
        <v>3068</v>
      </c>
      <c r="B102" s="128"/>
      <c r="C102" s="128" t="s">
        <v>3069</v>
      </c>
      <c r="D102" s="124">
        <f t="shared" si="9"/>
        <v>-160.5887</v>
      </c>
      <c r="E102" s="141">
        <v>2483.4113</v>
      </c>
      <c r="F102" s="141">
        <f t="shared" si="19"/>
        <v>2644</v>
      </c>
      <c r="G102" s="141">
        <v>2483.4113</v>
      </c>
      <c r="H102" s="141">
        <v>2644</v>
      </c>
      <c r="I102" s="167">
        <v>2209.9713</v>
      </c>
      <c r="J102" s="167"/>
      <c r="K102" s="137"/>
      <c r="L102" s="163" t="s">
        <v>3070</v>
      </c>
      <c r="M102" s="163" t="s">
        <v>3057</v>
      </c>
      <c r="N102" s="160" t="s">
        <v>2925</v>
      </c>
      <c r="O102" s="160"/>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09"/>
      <c r="BX102" s="109"/>
      <c r="BY102" s="109"/>
      <c r="BZ102" s="109"/>
      <c r="CA102" s="109"/>
      <c r="CB102" s="109"/>
      <c r="CC102" s="109"/>
      <c r="CD102" s="109"/>
      <c r="CE102" s="109"/>
      <c r="CF102" s="109"/>
      <c r="CG102" s="109"/>
      <c r="CH102" s="109"/>
      <c r="CI102" s="109"/>
      <c r="CJ102" s="109"/>
      <c r="CK102" s="109"/>
      <c r="CL102" s="109"/>
      <c r="CM102" s="109"/>
      <c r="CN102" s="109"/>
      <c r="CO102" s="109"/>
      <c r="CP102" s="109"/>
      <c r="CQ102" s="109"/>
      <c r="CR102" s="109"/>
      <c r="CS102" s="109"/>
      <c r="CT102" s="109"/>
      <c r="CU102" s="109"/>
      <c r="CV102" s="109"/>
      <c r="CW102" s="109"/>
      <c r="CX102" s="109"/>
      <c r="CY102" s="109"/>
      <c r="CZ102" s="109"/>
      <c r="DA102" s="109"/>
      <c r="DB102" s="109"/>
      <c r="DC102" s="109"/>
      <c r="DD102" s="109"/>
      <c r="DE102" s="109"/>
      <c r="DF102" s="109"/>
      <c r="DG102" s="109"/>
      <c r="DH102" s="109"/>
      <c r="DI102" s="109"/>
      <c r="DJ102" s="109"/>
      <c r="DK102" s="109"/>
      <c r="DL102" s="109"/>
      <c r="DM102" s="109"/>
      <c r="DN102" s="109"/>
      <c r="DO102" s="109"/>
      <c r="DP102" s="109"/>
      <c r="DQ102" s="109"/>
      <c r="DR102" s="109"/>
      <c r="DS102" s="109"/>
      <c r="DT102" s="109"/>
      <c r="DU102" s="109"/>
      <c r="DV102" s="109"/>
      <c r="DW102" s="109"/>
      <c r="DX102" s="109"/>
      <c r="DY102" s="109"/>
      <c r="DZ102" s="109"/>
      <c r="EA102" s="109"/>
      <c r="EB102" s="109"/>
      <c r="EC102" s="109"/>
      <c r="ED102" s="109"/>
      <c r="EE102" s="109"/>
      <c r="EF102" s="109"/>
      <c r="EG102" s="109"/>
      <c r="EH102" s="109"/>
      <c r="EI102" s="109"/>
      <c r="EJ102" s="109"/>
      <c r="EK102" s="109"/>
      <c r="EL102" s="109"/>
      <c r="EM102" s="109"/>
      <c r="EN102" s="109"/>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c r="GO102" s="109"/>
      <c r="GP102" s="109"/>
      <c r="GQ102" s="109"/>
      <c r="GR102" s="109"/>
      <c r="GS102" s="109"/>
      <c r="GT102" s="109"/>
      <c r="GU102" s="109"/>
      <c r="GV102" s="109"/>
      <c r="GW102" s="109"/>
      <c r="GX102" s="109"/>
      <c r="GY102" s="109"/>
      <c r="GZ102" s="109"/>
      <c r="HA102" s="109"/>
      <c r="HB102" s="109"/>
      <c r="HC102" s="109"/>
      <c r="HD102" s="109"/>
      <c r="HE102" s="109"/>
      <c r="HF102" s="109"/>
      <c r="HG102" s="109"/>
      <c r="HH102" s="109"/>
      <c r="HI102" s="109"/>
      <c r="HJ102" s="109"/>
      <c r="HK102" s="109"/>
      <c r="HL102" s="109"/>
      <c r="HM102" s="109"/>
      <c r="HN102" s="109"/>
      <c r="HO102" s="109"/>
      <c r="HP102" s="109"/>
      <c r="HQ102" s="109"/>
      <c r="HR102" s="109"/>
      <c r="HS102" s="109"/>
      <c r="HT102" s="109"/>
      <c r="HU102" s="109"/>
      <c r="HV102" s="109"/>
      <c r="HW102" s="109"/>
      <c r="HX102" s="109"/>
      <c r="HY102" s="109"/>
      <c r="HZ102" s="109"/>
      <c r="IA102" s="109"/>
      <c r="IB102" s="109"/>
      <c r="IC102" s="109"/>
      <c r="ID102" s="109"/>
      <c r="IE102" s="109"/>
      <c r="IF102" s="109"/>
      <c r="IG102" s="109"/>
      <c r="IH102" s="109"/>
      <c r="II102" s="109"/>
      <c r="IJ102" s="109"/>
      <c r="IK102" s="109"/>
      <c r="IL102" s="109"/>
      <c r="IM102" s="109"/>
      <c r="IN102" s="109"/>
      <c r="IO102" s="109"/>
      <c r="IP102" s="109"/>
      <c r="IQ102" s="109"/>
      <c r="IR102" s="109"/>
      <c r="IS102" s="109"/>
      <c r="IT102" s="109"/>
      <c r="IU102" s="109"/>
      <c r="IV102" s="109"/>
      <c r="IW102" s="109"/>
      <c r="IX102" s="109"/>
      <c r="IY102" s="109"/>
      <c r="IZ102" s="109"/>
    </row>
    <row r="103" s="107" customFormat="1" ht="40" customHeight="1" spans="1:260">
      <c r="A103" s="128" t="s">
        <v>3071</v>
      </c>
      <c r="B103" s="128"/>
      <c r="C103" s="128" t="s">
        <v>3072</v>
      </c>
      <c r="D103" s="124">
        <f t="shared" si="9"/>
        <v>-816.077</v>
      </c>
      <c r="E103" s="141">
        <v>1139</v>
      </c>
      <c r="F103" s="141">
        <f t="shared" si="19"/>
        <v>1955.077</v>
      </c>
      <c r="G103" s="141">
        <v>1139</v>
      </c>
      <c r="H103" s="141">
        <v>1955.077</v>
      </c>
      <c r="I103" s="167">
        <v>882</v>
      </c>
      <c r="J103" s="167"/>
      <c r="K103" s="137"/>
      <c r="L103" s="163" t="s">
        <v>3073</v>
      </c>
      <c r="M103" s="163" t="s">
        <v>3074</v>
      </c>
      <c r="N103" s="160" t="s">
        <v>2925</v>
      </c>
      <c r="O103" s="160"/>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09"/>
      <c r="BX103" s="109"/>
      <c r="BY103" s="109"/>
      <c r="BZ103" s="109"/>
      <c r="CA103" s="109"/>
      <c r="CB103" s="109"/>
      <c r="CC103" s="109"/>
      <c r="CD103" s="109"/>
      <c r="CE103" s="109"/>
      <c r="CF103" s="109"/>
      <c r="CG103" s="109"/>
      <c r="CH103" s="109"/>
      <c r="CI103" s="109"/>
      <c r="CJ103" s="109"/>
      <c r="CK103" s="109"/>
      <c r="CL103" s="109"/>
      <c r="CM103" s="109"/>
      <c r="CN103" s="109"/>
      <c r="CO103" s="109"/>
      <c r="CP103" s="109"/>
      <c r="CQ103" s="109"/>
      <c r="CR103" s="109"/>
      <c r="CS103" s="109"/>
      <c r="CT103" s="109"/>
      <c r="CU103" s="109"/>
      <c r="CV103" s="109"/>
      <c r="CW103" s="109"/>
      <c r="CX103" s="109"/>
      <c r="CY103" s="109"/>
      <c r="CZ103" s="109"/>
      <c r="DA103" s="109"/>
      <c r="DB103" s="109"/>
      <c r="DC103" s="109"/>
      <c r="DD103" s="109"/>
      <c r="DE103" s="109"/>
      <c r="DF103" s="109"/>
      <c r="DG103" s="109"/>
      <c r="DH103" s="109"/>
      <c r="DI103" s="109"/>
      <c r="DJ103" s="109"/>
      <c r="DK103" s="109"/>
      <c r="DL103" s="109"/>
      <c r="DM103" s="109"/>
      <c r="DN103" s="109"/>
      <c r="DO103" s="109"/>
      <c r="DP103" s="109"/>
      <c r="DQ103" s="109"/>
      <c r="DR103" s="109"/>
      <c r="DS103" s="109"/>
      <c r="DT103" s="109"/>
      <c r="DU103" s="109"/>
      <c r="DV103" s="109"/>
      <c r="DW103" s="109"/>
      <c r="DX103" s="109"/>
      <c r="DY103" s="109"/>
      <c r="DZ103" s="109"/>
      <c r="EA103" s="109"/>
      <c r="EB103" s="109"/>
      <c r="EC103" s="109"/>
      <c r="ED103" s="109"/>
      <c r="EE103" s="109"/>
      <c r="EF103" s="109"/>
      <c r="EG103" s="109"/>
      <c r="EH103" s="109"/>
      <c r="EI103" s="109"/>
      <c r="EJ103" s="109"/>
      <c r="EK103" s="109"/>
      <c r="EL103" s="109"/>
      <c r="EM103" s="109"/>
      <c r="EN103" s="109"/>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c r="GO103" s="109"/>
      <c r="GP103" s="109"/>
      <c r="GQ103" s="109"/>
      <c r="GR103" s="109"/>
      <c r="GS103" s="109"/>
      <c r="GT103" s="109"/>
      <c r="GU103" s="109"/>
      <c r="GV103" s="109"/>
      <c r="GW103" s="109"/>
      <c r="GX103" s="109"/>
      <c r="GY103" s="109"/>
      <c r="GZ103" s="109"/>
      <c r="HA103" s="109"/>
      <c r="HB103" s="109"/>
      <c r="HC103" s="109"/>
      <c r="HD103" s="109"/>
      <c r="HE103" s="109"/>
      <c r="HF103" s="109"/>
      <c r="HG103" s="109"/>
      <c r="HH103" s="109"/>
      <c r="HI103" s="109"/>
      <c r="HJ103" s="109"/>
      <c r="HK103" s="109"/>
      <c r="HL103" s="109"/>
      <c r="HM103" s="109"/>
      <c r="HN103" s="109"/>
      <c r="HO103" s="109"/>
      <c r="HP103" s="109"/>
      <c r="HQ103" s="109"/>
      <c r="HR103" s="109"/>
      <c r="HS103" s="109"/>
      <c r="HT103" s="109"/>
      <c r="HU103" s="109"/>
      <c r="HV103" s="109"/>
      <c r="HW103" s="109"/>
      <c r="HX103" s="109"/>
      <c r="HY103" s="109"/>
      <c r="HZ103" s="109"/>
      <c r="IA103" s="109"/>
      <c r="IB103" s="109"/>
      <c r="IC103" s="109"/>
      <c r="ID103" s="109"/>
      <c r="IE103" s="109"/>
      <c r="IF103" s="109"/>
      <c r="IG103" s="109"/>
      <c r="IH103" s="109"/>
      <c r="II103" s="109"/>
      <c r="IJ103" s="109"/>
      <c r="IK103" s="109"/>
      <c r="IL103" s="109"/>
      <c r="IM103" s="109"/>
      <c r="IN103" s="109"/>
      <c r="IO103" s="109"/>
      <c r="IP103" s="109"/>
      <c r="IQ103" s="109"/>
      <c r="IR103" s="109"/>
      <c r="IS103" s="109"/>
      <c r="IT103" s="109"/>
      <c r="IU103" s="109"/>
      <c r="IV103" s="109"/>
      <c r="IW103" s="109"/>
      <c r="IX103" s="109"/>
      <c r="IY103" s="109"/>
      <c r="IZ103" s="109"/>
    </row>
    <row r="104" s="107" customFormat="1" ht="40" customHeight="1" spans="1:260">
      <c r="A104" s="128" t="s">
        <v>3075</v>
      </c>
      <c r="B104" s="128"/>
      <c r="C104" s="128" t="s">
        <v>3076</v>
      </c>
      <c r="D104" s="124">
        <f t="shared" si="9"/>
        <v>696.7</v>
      </c>
      <c r="E104" s="141">
        <v>696.7</v>
      </c>
      <c r="F104" s="141">
        <f t="shared" si="19"/>
        <v>0</v>
      </c>
      <c r="G104" s="141">
        <v>696.7</v>
      </c>
      <c r="H104" s="141"/>
      <c r="I104" s="167">
        <v>696.7</v>
      </c>
      <c r="J104" s="167"/>
      <c r="K104" s="137"/>
      <c r="L104" s="163" t="s">
        <v>3073</v>
      </c>
      <c r="M104" s="163" t="s">
        <v>3077</v>
      </c>
      <c r="N104" s="160" t="s">
        <v>2925</v>
      </c>
      <c r="O104" s="160"/>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09"/>
      <c r="BX104" s="109"/>
      <c r="BY104" s="109"/>
      <c r="BZ104" s="109"/>
      <c r="CA104" s="109"/>
      <c r="CB104" s="109"/>
      <c r="CC104" s="109"/>
      <c r="CD104" s="109"/>
      <c r="CE104" s="109"/>
      <c r="CF104" s="109"/>
      <c r="CG104" s="109"/>
      <c r="CH104" s="109"/>
      <c r="CI104" s="109"/>
      <c r="CJ104" s="109"/>
      <c r="CK104" s="109"/>
      <c r="CL104" s="109"/>
      <c r="CM104" s="109"/>
      <c r="CN104" s="109"/>
      <c r="CO104" s="109"/>
      <c r="CP104" s="109"/>
      <c r="CQ104" s="109"/>
      <c r="CR104" s="109"/>
      <c r="CS104" s="109"/>
      <c r="CT104" s="109"/>
      <c r="CU104" s="109"/>
      <c r="CV104" s="109"/>
      <c r="CW104" s="109"/>
      <c r="CX104" s="109"/>
      <c r="CY104" s="109"/>
      <c r="CZ104" s="109"/>
      <c r="DA104" s="109"/>
      <c r="DB104" s="109"/>
      <c r="DC104" s="109"/>
      <c r="DD104" s="109"/>
      <c r="DE104" s="109"/>
      <c r="DF104" s="109"/>
      <c r="DG104" s="109"/>
      <c r="DH104" s="109"/>
      <c r="DI104" s="109"/>
      <c r="DJ104" s="109"/>
      <c r="DK104" s="109"/>
      <c r="DL104" s="109"/>
      <c r="DM104" s="109"/>
      <c r="DN104" s="109"/>
      <c r="DO104" s="109"/>
      <c r="DP104" s="109"/>
      <c r="DQ104" s="109"/>
      <c r="DR104" s="109"/>
      <c r="DS104" s="109"/>
      <c r="DT104" s="109"/>
      <c r="DU104" s="109"/>
      <c r="DV104" s="109"/>
      <c r="DW104" s="109"/>
      <c r="DX104" s="109"/>
      <c r="DY104" s="109"/>
      <c r="DZ104" s="109"/>
      <c r="EA104" s="109"/>
      <c r="EB104" s="109"/>
      <c r="EC104" s="109"/>
      <c r="ED104" s="109"/>
      <c r="EE104" s="109"/>
      <c r="EF104" s="109"/>
      <c r="EG104" s="109"/>
      <c r="EH104" s="109"/>
      <c r="EI104" s="109"/>
      <c r="EJ104" s="109"/>
      <c r="EK104" s="109"/>
      <c r="EL104" s="109"/>
      <c r="EM104" s="109"/>
      <c r="EN104" s="109"/>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c r="GO104" s="109"/>
      <c r="GP104" s="109"/>
      <c r="GQ104" s="109"/>
      <c r="GR104" s="109"/>
      <c r="GS104" s="109"/>
      <c r="GT104" s="109"/>
      <c r="GU104" s="109"/>
      <c r="GV104" s="109"/>
      <c r="GW104" s="109"/>
      <c r="GX104" s="109"/>
      <c r="GY104" s="109"/>
      <c r="GZ104" s="109"/>
      <c r="HA104" s="109"/>
      <c r="HB104" s="109"/>
      <c r="HC104" s="109"/>
      <c r="HD104" s="109"/>
      <c r="HE104" s="109"/>
      <c r="HF104" s="109"/>
      <c r="HG104" s="109"/>
      <c r="HH104" s="109"/>
      <c r="HI104" s="109"/>
      <c r="HJ104" s="109"/>
      <c r="HK104" s="109"/>
      <c r="HL104" s="109"/>
      <c r="HM104" s="109"/>
      <c r="HN104" s="109"/>
      <c r="HO104" s="109"/>
      <c r="HP104" s="109"/>
      <c r="HQ104" s="109"/>
      <c r="HR104" s="109"/>
      <c r="HS104" s="109"/>
      <c r="HT104" s="109"/>
      <c r="HU104" s="109"/>
      <c r="HV104" s="109"/>
      <c r="HW104" s="109"/>
      <c r="HX104" s="109"/>
      <c r="HY104" s="109"/>
      <c r="HZ104" s="109"/>
      <c r="IA104" s="109"/>
      <c r="IB104" s="109"/>
      <c r="IC104" s="109"/>
      <c r="ID104" s="109"/>
      <c r="IE104" s="109"/>
      <c r="IF104" s="109"/>
      <c r="IG104" s="109"/>
      <c r="IH104" s="109"/>
      <c r="II104" s="109"/>
      <c r="IJ104" s="109"/>
      <c r="IK104" s="109"/>
      <c r="IL104" s="109"/>
      <c r="IM104" s="109"/>
      <c r="IN104" s="109"/>
      <c r="IO104" s="109"/>
      <c r="IP104" s="109"/>
      <c r="IQ104" s="109"/>
      <c r="IR104" s="109"/>
      <c r="IS104" s="109"/>
      <c r="IT104" s="109"/>
      <c r="IU104" s="109"/>
      <c r="IV104" s="109"/>
      <c r="IW104" s="109"/>
      <c r="IX104" s="109"/>
      <c r="IY104" s="109"/>
      <c r="IZ104" s="109"/>
    </row>
    <row r="105" s="107" customFormat="1" ht="40" customHeight="1" spans="1:260">
      <c r="A105" s="128" t="s">
        <v>3078</v>
      </c>
      <c r="B105" s="128"/>
      <c r="C105" s="128" t="s">
        <v>3079</v>
      </c>
      <c r="D105" s="124">
        <f t="shared" si="9"/>
        <v>0</v>
      </c>
      <c r="E105" s="141">
        <v>3.2</v>
      </c>
      <c r="F105" s="141">
        <f t="shared" si="19"/>
        <v>3.2</v>
      </c>
      <c r="G105" s="141"/>
      <c r="H105" s="141"/>
      <c r="I105" s="167"/>
      <c r="J105" s="167">
        <v>3.2</v>
      </c>
      <c r="K105" s="141">
        <v>3.2</v>
      </c>
      <c r="L105" s="163" t="s">
        <v>3080</v>
      </c>
      <c r="M105" s="163" t="s">
        <v>3077</v>
      </c>
      <c r="N105" s="160" t="s">
        <v>2925</v>
      </c>
      <c r="O105" s="160"/>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c r="BN105" s="109"/>
      <c r="BO105" s="109"/>
      <c r="BP105" s="109"/>
      <c r="BQ105" s="109"/>
      <c r="BR105" s="109"/>
      <c r="BS105" s="109"/>
      <c r="BT105" s="109"/>
      <c r="BU105" s="109"/>
      <c r="BV105" s="109"/>
      <c r="BW105" s="109"/>
      <c r="BX105" s="109"/>
      <c r="BY105" s="109"/>
      <c r="BZ105" s="109"/>
      <c r="CA105" s="109"/>
      <c r="CB105" s="109"/>
      <c r="CC105" s="109"/>
      <c r="CD105" s="109"/>
      <c r="CE105" s="109"/>
      <c r="CF105" s="109"/>
      <c r="CG105" s="109"/>
      <c r="CH105" s="109"/>
      <c r="CI105" s="109"/>
      <c r="CJ105" s="109"/>
      <c r="CK105" s="109"/>
      <c r="CL105" s="109"/>
      <c r="CM105" s="109"/>
      <c r="CN105" s="109"/>
      <c r="CO105" s="109"/>
      <c r="CP105" s="109"/>
      <c r="CQ105" s="109"/>
      <c r="CR105" s="109"/>
      <c r="CS105" s="109"/>
      <c r="CT105" s="109"/>
      <c r="CU105" s="109"/>
      <c r="CV105" s="109"/>
      <c r="CW105" s="109"/>
      <c r="CX105" s="109"/>
      <c r="CY105" s="109"/>
      <c r="CZ105" s="109"/>
      <c r="DA105" s="109"/>
      <c r="DB105" s="109"/>
      <c r="DC105" s="109"/>
      <c r="DD105" s="109"/>
      <c r="DE105" s="109"/>
      <c r="DF105" s="109"/>
      <c r="DG105" s="109"/>
      <c r="DH105" s="109"/>
      <c r="DI105" s="109"/>
      <c r="DJ105" s="109"/>
      <c r="DK105" s="109"/>
      <c r="DL105" s="109"/>
      <c r="DM105" s="109"/>
      <c r="DN105" s="109"/>
      <c r="DO105" s="109"/>
      <c r="DP105" s="109"/>
      <c r="DQ105" s="109"/>
      <c r="DR105" s="109"/>
      <c r="DS105" s="109"/>
      <c r="DT105" s="109"/>
      <c r="DU105" s="109"/>
      <c r="DV105" s="109"/>
      <c r="DW105" s="109"/>
      <c r="DX105" s="109"/>
      <c r="DY105" s="109"/>
      <c r="DZ105" s="109"/>
      <c r="EA105" s="109"/>
      <c r="EB105" s="109"/>
      <c r="EC105" s="109"/>
      <c r="ED105" s="109"/>
      <c r="EE105" s="109"/>
      <c r="EF105" s="109"/>
      <c r="EG105" s="109"/>
      <c r="EH105" s="109"/>
      <c r="EI105" s="109"/>
      <c r="EJ105" s="109"/>
      <c r="EK105" s="109"/>
      <c r="EL105" s="109"/>
      <c r="EM105" s="109"/>
      <c r="EN105" s="109"/>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c r="GO105" s="109"/>
      <c r="GP105" s="109"/>
      <c r="GQ105" s="109"/>
      <c r="GR105" s="109"/>
      <c r="GS105" s="109"/>
      <c r="GT105" s="109"/>
      <c r="GU105" s="109"/>
      <c r="GV105" s="109"/>
      <c r="GW105" s="109"/>
      <c r="GX105" s="109"/>
      <c r="GY105" s="109"/>
      <c r="GZ105" s="109"/>
      <c r="HA105" s="109"/>
      <c r="HB105" s="109"/>
      <c r="HC105" s="109"/>
      <c r="HD105" s="109"/>
      <c r="HE105" s="109"/>
      <c r="HF105" s="109"/>
      <c r="HG105" s="109"/>
      <c r="HH105" s="109"/>
      <c r="HI105" s="109"/>
      <c r="HJ105" s="109"/>
      <c r="HK105" s="109"/>
      <c r="HL105" s="109"/>
      <c r="HM105" s="109"/>
      <c r="HN105" s="109"/>
      <c r="HO105" s="109"/>
      <c r="HP105" s="109"/>
      <c r="HQ105" s="109"/>
      <c r="HR105" s="109"/>
      <c r="HS105" s="109"/>
      <c r="HT105" s="109"/>
      <c r="HU105" s="109"/>
      <c r="HV105" s="109"/>
      <c r="HW105" s="109"/>
      <c r="HX105" s="109"/>
      <c r="HY105" s="109"/>
      <c r="HZ105" s="109"/>
      <c r="IA105" s="109"/>
      <c r="IB105" s="109"/>
      <c r="IC105" s="109"/>
      <c r="ID105" s="109"/>
      <c r="IE105" s="109"/>
      <c r="IF105" s="109"/>
      <c r="IG105" s="109"/>
      <c r="IH105" s="109"/>
      <c r="II105" s="109"/>
      <c r="IJ105" s="109"/>
      <c r="IK105" s="109"/>
      <c r="IL105" s="109"/>
      <c r="IM105" s="109"/>
      <c r="IN105" s="109"/>
      <c r="IO105" s="109"/>
      <c r="IP105" s="109"/>
      <c r="IQ105" s="109"/>
      <c r="IR105" s="109"/>
      <c r="IS105" s="109"/>
      <c r="IT105" s="109"/>
      <c r="IU105" s="109"/>
      <c r="IV105" s="109"/>
      <c r="IW105" s="109"/>
      <c r="IX105" s="109"/>
      <c r="IY105" s="109"/>
      <c r="IZ105" s="109"/>
    </row>
    <row r="106" s="107" customFormat="1" ht="40" customHeight="1" spans="1:260">
      <c r="A106" s="128" t="s">
        <v>3081</v>
      </c>
      <c r="B106" s="128"/>
      <c r="C106" s="128" t="s">
        <v>3082</v>
      </c>
      <c r="D106" s="124">
        <f t="shared" ref="D106:D169" si="20">E106-F106</f>
        <v>0.02</v>
      </c>
      <c r="E106" s="141">
        <v>0.32</v>
      </c>
      <c r="F106" s="141">
        <f t="shared" si="19"/>
        <v>0.3</v>
      </c>
      <c r="G106" s="141"/>
      <c r="H106" s="141"/>
      <c r="I106" s="167"/>
      <c r="J106" s="167">
        <v>0.32</v>
      </c>
      <c r="K106" s="137">
        <v>0.3</v>
      </c>
      <c r="L106" s="163" t="s">
        <v>3083</v>
      </c>
      <c r="M106" s="163" t="s">
        <v>3077</v>
      </c>
      <c r="N106" s="160" t="s">
        <v>2925</v>
      </c>
      <c r="O106" s="160"/>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09"/>
      <c r="AY106" s="109"/>
      <c r="AZ106" s="109"/>
      <c r="BA106" s="109"/>
      <c r="BB106" s="109"/>
      <c r="BC106" s="109"/>
      <c r="BD106" s="109"/>
      <c r="BE106" s="109"/>
      <c r="BF106" s="109"/>
      <c r="BG106" s="109"/>
      <c r="BH106" s="109"/>
      <c r="BI106" s="109"/>
      <c r="BJ106" s="109"/>
      <c r="BK106" s="109"/>
      <c r="BL106" s="109"/>
      <c r="BM106" s="109"/>
      <c r="BN106" s="109"/>
      <c r="BO106" s="109"/>
      <c r="BP106" s="109"/>
      <c r="BQ106" s="109"/>
      <c r="BR106" s="109"/>
      <c r="BS106" s="109"/>
      <c r="BT106" s="109"/>
      <c r="BU106" s="109"/>
      <c r="BV106" s="109"/>
      <c r="BW106" s="109"/>
      <c r="BX106" s="109"/>
      <c r="BY106" s="109"/>
      <c r="BZ106" s="109"/>
      <c r="CA106" s="109"/>
      <c r="CB106" s="109"/>
      <c r="CC106" s="109"/>
      <c r="CD106" s="109"/>
      <c r="CE106" s="109"/>
      <c r="CF106" s="109"/>
      <c r="CG106" s="109"/>
      <c r="CH106" s="109"/>
      <c r="CI106" s="109"/>
      <c r="CJ106" s="109"/>
      <c r="CK106" s="109"/>
      <c r="CL106" s="109"/>
      <c r="CM106" s="109"/>
      <c r="CN106" s="109"/>
      <c r="CO106" s="109"/>
      <c r="CP106" s="109"/>
      <c r="CQ106" s="109"/>
      <c r="CR106" s="109"/>
      <c r="CS106" s="109"/>
      <c r="CT106" s="109"/>
      <c r="CU106" s="109"/>
      <c r="CV106" s="109"/>
      <c r="CW106" s="109"/>
      <c r="CX106" s="109"/>
      <c r="CY106" s="109"/>
      <c r="CZ106" s="109"/>
      <c r="DA106" s="109"/>
      <c r="DB106" s="109"/>
      <c r="DC106" s="109"/>
      <c r="DD106" s="109"/>
      <c r="DE106" s="109"/>
      <c r="DF106" s="109"/>
      <c r="DG106" s="109"/>
      <c r="DH106" s="109"/>
      <c r="DI106" s="109"/>
      <c r="DJ106" s="109"/>
      <c r="DK106" s="109"/>
      <c r="DL106" s="109"/>
      <c r="DM106" s="109"/>
      <c r="DN106" s="109"/>
      <c r="DO106" s="109"/>
      <c r="DP106" s="109"/>
      <c r="DQ106" s="109"/>
      <c r="DR106" s="109"/>
      <c r="DS106" s="109"/>
      <c r="DT106" s="109"/>
      <c r="DU106" s="109"/>
      <c r="DV106" s="109"/>
      <c r="DW106" s="109"/>
      <c r="DX106" s="109"/>
      <c r="DY106" s="109"/>
      <c r="DZ106" s="109"/>
      <c r="EA106" s="109"/>
      <c r="EB106" s="109"/>
      <c r="EC106" s="109"/>
      <c r="ED106" s="109"/>
      <c r="EE106" s="109"/>
      <c r="EF106" s="109"/>
      <c r="EG106" s="109"/>
      <c r="EH106" s="109"/>
      <c r="EI106" s="109"/>
      <c r="EJ106" s="109"/>
      <c r="EK106" s="109"/>
      <c r="EL106" s="109"/>
      <c r="EM106" s="109"/>
      <c r="EN106" s="109"/>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c r="GO106" s="109"/>
      <c r="GP106" s="109"/>
      <c r="GQ106" s="109"/>
      <c r="GR106" s="109"/>
      <c r="GS106" s="109"/>
      <c r="GT106" s="109"/>
      <c r="GU106" s="109"/>
      <c r="GV106" s="109"/>
      <c r="GW106" s="109"/>
      <c r="GX106" s="109"/>
      <c r="GY106" s="109"/>
      <c r="GZ106" s="109"/>
      <c r="HA106" s="109"/>
      <c r="HB106" s="109"/>
      <c r="HC106" s="109"/>
      <c r="HD106" s="109"/>
      <c r="HE106" s="109"/>
      <c r="HF106" s="109"/>
      <c r="HG106" s="109"/>
      <c r="HH106" s="109"/>
      <c r="HI106" s="109"/>
      <c r="HJ106" s="109"/>
      <c r="HK106" s="109"/>
      <c r="HL106" s="109"/>
      <c r="HM106" s="109"/>
      <c r="HN106" s="109"/>
      <c r="HO106" s="109"/>
      <c r="HP106" s="109"/>
      <c r="HQ106" s="109"/>
      <c r="HR106" s="109"/>
      <c r="HS106" s="109"/>
      <c r="HT106" s="109"/>
      <c r="HU106" s="109"/>
      <c r="HV106" s="109"/>
      <c r="HW106" s="109"/>
      <c r="HX106" s="109"/>
      <c r="HY106" s="109"/>
      <c r="HZ106" s="109"/>
      <c r="IA106" s="109"/>
      <c r="IB106" s="109"/>
      <c r="IC106" s="109"/>
      <c r="ID106" s="109"/>
      <c r="IE106" s="109"/>
      <c r="IF106" s="109"/>
      <c r="IG106" s="109"/>
      <c r="IH106" s="109"/>
      <c r="II106" s="109"/>
      <c r="IJ106" s="109"/>
      <c r="IK106" s="109"/>
      <c r="IL106" s="109"/>
      <c r="IM106" s="109"/>
      <c r="IN106" s="109"/>
      <c r="IO106" s="109"/>
      <c r="IP106" s="109"/>
      <c r="IQ106" s="109"/>
      <c r="IR106" s="109"/>
      <c r="IS106" s="109"/>
      <c r="IT106" s="109"/>
      <c r="IU106" s="109"/>
      <c r="IV106" s="109"/>
      <c r="IW106" s="109"/>
      <c r="IX106" s="109"/>
      <c r="IY106" s="109"/>
      <c r="IZ106" s="109"/>
    </row>
    <row r="107" s="107" customFormat="1" ht="40" customHeight="1" spans="1:260">
      <c r="A107" s="128" t="s">
        <v>3084</v>
      </c>
      <c r="B107" s="128"/>
      <c r="C107" s="128" t="s">
        <v>3085</v>
      </c>
      <c r="D107" s="124">
        <f t="shared" si="20"/>
        <v>616</v>
      </c>
      <c r="E107" s="141">
        <f>1211+616</f>
        <v>1827</v>
      </c>
      <c r="F107" s="141">
        <f t="shared" si="19"/>
        <v>1211</v>
      </c>
      <c r="G107" s="141">
        <v>30</v>
      </c>
      <c r="H107" s="141"/>
      <c r="I107" s="167"/>
      <c r="J107" s="167">
        <f>1181+616</f>
        <v>1797</v>
      </c>
      <c r="K107" s="137">
        <v>1211</v>
      </c>
      <c r="L107" s="163" t="s">
        <v>3056</v>
      </c>
      <c r="M107" s="163" t="s">
        <v>2924</v>
      </c>
      <c r="N107" s="160" t="s">
        <v>2925</v>
      </c>
      <c r="O107" s="160"/>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c r="EA107" s="109"/>
      <c r="EB107" s="109"/>
      <c r="EC107" s="109"/>
      <c r="ED107" s="109"/>
      <c r="EE107" s="109"/>
      <c r="EF107" s="109"/>
      <c r="EG107" s="109"/>
      <c r="EH107" s="109"/>
      <c r="EI107" s="109"/>
      <c r="EJ107" s="109"/>
      <c r="EK107" s="109"/>
      <c r="EL107" s="109"/>
      <c r="EM107" s="109"/>
      <c r="EN107" s="109"/>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09"/>
      <c r="GQ107" s="109"/>
      <c r="GR107" s="109"/>
      <c r="GS107" s="109"/>
      <c r="GT107" s="109"/>
      <c r="GU107" s="109"/>
      <c r="GV107" s="109"/>
      <c r="GW107" s="109"/>
      <c r="GX107" s="109"/>
      <c r="GY107" s="109"/>
      <c r="GZ107" s="109"/>
      <c r="HA107" s="109"/>
      <c r="HB107" s="109"/>
      <c r="HC107" s="109"/>
      <c r="HD107" s="109"/>
      <c r="HE107" s="109"/>
      <c r="HF107" s="109"/>
      <c r="HG107" s="109"/>
      <c r="HH107" s="109"/>
      <c r="HI107" s="109"/>
      <c r="HJ107" s="109"/>
      <c r="HK107" s="109"/>
      <c r="HL107" s="109"/>
      <c r="HM107" s="109"/>
      <c r="HN107" s="109"/>
      <c r="HO107" s="109"/>
      <c r="HP107" s="109"/>
      <c r="HQ107" s="109"/>
      <c r="HR107" s="109"/>
      <c r="HS107" s="109"/>
      <c r="HT107" s="109"/>
      <c r="HU107" s="109"/>
      <c r="HV107" s="109"/>
      <c r="HW107" s="109"/>
      <c r="HX107" s="109"/>
      <c r="HY107" s="109"/>
      <c r="HZ107" s="109"/>
      <c r="IA107" s="109"/>
      <c r="IB107" s="109"/>
      <c r="IC107" s="109"/>
      <c r="ID107" s="109"/>
      <c r="IE107" s="109"/>
      <c r="IF107" s="109"/>
      <c r="IG107" s="109"/>
      <c r="IH107" s="109"/>
      <c r="II107" s="109"/>
      <c r="IJ107" s="109"/>
      <c r="IK107" s="109"/>
      <c r="IL107" s="109"/>
      <c r="IM107" s="109"/>
      <c r="IN107" s="109"/>
      <c r="IO107" s="109"/>
      <c r="IP107" s="109"/>
      <c r="IQ107" s="109"/>
      <c r="IR107" s="109"/>
      <c r="IS107" s="109"/>
      <c r="IT107" s="109"/>
      <c r="IU107" s="109"/>
      <c r="IV107" s="109"/>
      <c r="IW107" s="109"/>
      <c r="IX107" s="109"/>
      <c r="IY107" s="109"/>
      <c r="IZ107" s="109"/>
    </row>
    <row r="108" s="107" customFormat="1" ht="40" customHeight="1" spans="1:260">
      <c r="A108" s="128" t="s">
        <v>3086</v>
      </c>
      <c r="B108" s="128"/>
      <c r="C108" s="128" t="s">
        <v>3087</v>
      </c>
      <c r="D108" s="124">
        <f t="shared" si="20"/>
        <v>0</v>
      </c>
      <c r="E108" s="141">
        <v>125</v>
      </c>
      <c r="F108" s="141">
        <f t="shared" si="19"/>
        <v>125</v>
      </c>
      <c r="G108" s="141"/>
      <c r="H108" s="141"/>
      <c r="I108" s="167"/>
      <c r="J108" s="167">
        <v>125</v>
      </c>
      <c r="K108" s="137">
        <v>125</v>
      </c>
      <c r="L108" s="163" t="s">
        <v>3056</v>
      </c>
      <c r="M108" s="163" t="s">
        <v>2924</v>
      </c>
      <c r="N108" s="160" t="s">
        <v>2925</v>
      </c>
      <c r="O108" s="160"/>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09"/>
      <c r="AY108" s="109"/>
      <c r="AZ108" s="109"/>
      <c r="BA108" s="109"/>
      <c r="BB108" s="109"/>
      <c r="BC108" s="109"/>
      <c r="BD108" s="109"/>
      <c r="BE108" s="109"/>
      <c r="BF108" s="109"/>
      <c r="BG108" s="109"/>
      <c r="BH108" s="109"/>
      <c r="BI108" s="109"/>
      <c r="BJ108" s="109"/>
      <c r="BK108" s="109"/>
      <c r="BL108" s="109"/>
      <c r="BM108" s="109"/>
      <c r="BN108" s="109"/>
      <c r="BO108" s="109"/>
      <c r="BP108" s="109"/>
      <c r="BQ108" s="109"/>
      <c r="BR108" s="109"/>
      <c r="BS108" s="109"/>
      <c r="BT108" s="109"/>
      <c r="BU108" s="109"/>
      <c r="BV108" s="109"/>
      <c r="BW108" s="109"/>
      <c r="BX108" s="109"/>
      <c r="BY108" s="109"/>
      <c r="BZ108" s="109"/>
      <c r="CA108" s="109"/>
      <c r="CB108" s="109"/>
      <c r="CC108" s="109"/>
      <c r="CD108" s="109"/>
      <c r="CE108" s="109"/>
      <c r="CF108" s="109"/>
      <c r="CG108" s="109"/>
      <c r="CH108" s="109"/>
      <c r="CI108" s="109"/>
      <c r="CJ108" s="109"/>
      <c r="CK108" s="109"/>
      <c r="CL108" s="109"/>
      <c r="CM108" s="109"/>
      <c r="CN108" s="109"/>
      <c r="CO108" s="109"/>
      <c r="CP108" s="109"/>
      <c r="CQ108" s="109"/>
      <c r="CR108" s="109"/>
      <c r="CS108" s="109"/>
      <c r="CT108" s="109"/>
      <c r="CU108" s="109"/>
      <c r="CV108" s="109"/>
      <c r="CW108" s="109"/>
      <c r="CX108" s="109"/>
      <c r="CY108" s="109"/>
      <c r="CZ108" s="109"/>
      <c r="DA108" s="109"/>
      <c r="DB108" s="109"/>
      <c r="DC108" s="109"/>
      <c r="DD108" s="109"/>
      <c r="DE108" s="109"/>
      <c r="DF108" s="109"/>
      <c r="DG108" s="109"/>
      <c r="DH108" s="109"/>
      <c r="DI108" s="109"/>
      <c r="DJ108" s="109"/>
      <c r="DK108" s="109"/>
      <c r="DL108" s="109"/>
      <c r="DM108" s="109"/>
      <c r="DN108" s="109"/>
      <c r="DO108" s="109"/>
      <c r="DP108" s="109"/>
      <c r="DQ108" s="109"/>
      <c r="DR108" s="109"/>
      <c r="DS108" s="109"/>
      <c r="DT108" s="109"/>
      <c r="DU108" s="109"/>
      <c r="DV108" s="109"/>
      <c r="DW108" s="109"/>
      <c r="DX108" s="109"/>
      <c r="DY108" s="109"/>
      <c r="DZ108" s="109"/>
      <c r="EA108" s="109"/>
      <c r="EB108" s="109"/>
      <c r="EC108" s="109"/>
      <c r="ED108" s="109"/>
      <c r="EE108" s="109"/>
      <c r="EF108" s="109"/>
      <c r="EG108" s="109"/>
      <c r="EH108" s="109"/>
      <c r="EI108" s="109"/>
      <c r="EJ108" s="109"/>
      <c r="EK108" s="109"/>
      <c r="EL108" s="109"/>
      <c r="EM108" s="109"/>
      <c r="EN108" s="109"/>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c r="GO108" s="109"/>
      <c r="GP108" s="109"/>
      <c r="GQ108" s="109"/>
      <c r="GR108" s="109"/>
      <c r="GS108" s="109"/>
      <c r="GT108" s="109"/>
      <c r="GU108" s="109"/>
      <c r="GV108" s="109"/>
      <c r="GW108" s="109"/>
      <c r="GX108" s="109"/>
      <c r="GY108" s="109"/>
      <c r="GZ108" s="109"/>
      <c r="HA108" s="109"/>
      <c r="HB108" s="109"/>
      <c r="HC108" s="109"/>
      <c r="HD108" s="109"/>
      <c r="HE108" s="109"/>
      <c r="HF108" s="109"/>
      <c r="HG108" s="109"/>
      <c r="HH108" s="109"/>
      <c r="HI108" s="109"/>
      <c r="HJ108" s="109"/>
      <c r="HK108" s="109"/>
      <c r="HL108" s="109"/>
      <c r="HM108" s="109"/>
      <c r="HN108" s="109"/>
      <c r="HO108" s="109"/>
      <c r="HP108" s="109"/>
      <c r="HQ108" s="109"/>
      <c r="HR108" s="109"/>
      <c r="HS108" s="109"/>
      <c r="HT108" s="109"/>
      <c r="HU108" s="109"/>
      <c r="HV108" s="109"/>
      <c r="HW108" s="109"/>
      <c r="HX108" s="109"/>
      <c r="HY108" s="109"/>
      <c r="HZ108" s="109"/>
      <c r="IA108" s="109"/>
      <c r="IB108" s="109"/>
      <c r="IC108" s="109"/>
      <c r="ID108" s="109"/>
      <c r="IE108" s="109"/>
      <c r="IF108" s="109"/>
      <c r="IG108" s="109"/>
      <c r="IH108" s="109"/>
      <c r="II108" s="109"/>
      <c r="IJ108" s="109"/>
      <c r="IK108" s="109"/>
      <c r="IL108" s="109"/>
      <c r="IM108" s="109"/>
      <c r="IN108" s="109"/>
      <c r="IO108" s="109"/>
      <c r="IP108" s="109"/>
      <c r="IQ108" s="109"/>
      <c r="IR108" s="109"/>
      <c r="IS108" s="109"/>
      <c r="IT108" s="109"/>
      <c r="IU108" s="109"/>
      <c r="IV108" s="109"/>
      <c r="IW108" s="109"/>
      <c r="IX108" s="109"/>
      <c r="IY108" s="109"/>
      <c r="IZ108" s="109"/>
    </row>
    <row r="109" s="107" customFormat="1" ht="40" customHeight="1" spans="1:260">
      <c r="A109" s="128" t="s">
        <v>3088</v>
      </c>
      <c r="B109" s="128"/>
      <c r="C109" s="128" t="s">
        <v>3089</v>
      </c>
      <c r="D109" s="124">
        <f t="shared" si="20"/>
        <v>-47</v>
      </c>
      <c r="E109" s="141">
        <v>53</v>
      </c>
      <c r="F109" s="141">
        <f t="shared" si="19"/>
        <v>100</v>
      </c>
      <c r="G109" s="141"/>
      <c r="H109" s="141"/>
      <c r="I109" s="167"/>
      <c r="J109" s="167">
        <v>53</v>
      </c>
      <c r="K109" s="137">
        <v>100</v>
      </c>
      <c r="L109" s="163" t="s">
        <v>3090</v>
      </c>
      <c r="M109" s="163" t="s">
        <v>3077</v>
      </c>
      <c r="N109" s="160" t="s">
        <v>2925</v>
      </c>
      <c r="O109" s="160"/>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09"/>
      <c r="BC109" s="109"/>
      <c r="BD109" s="109"/>
      <c r="BE109" s="109"/>
      <c r="BF109" s="109"/>
      <c r="BG109" s="109"/>
      <c r="BH109" s="109"/>
      <c r="BI109" s="109"/>
      <c r="BJ109" s="109"/>
      <c r="BK109" s="109"/>
      <c r="BL109" s="109"/>
      <c r="BM109" s="109"/>
      <c r="BN109" s="109"/>
      <c r="BO109" s="109"/>
      <c r="BP109" s="109"/>
      <c r="BQ109" s="109"/>
      <c r="BR109" s="109"/>
      <c r="BS109" s="109"/>
      <c r="BT109" s="109"/>
      <c r="BU109" s="109"/>
      <c r="BV109" s="109"/>
      <c r="BW109" s="109"/>
      <c r="BX109" s="109"/>
      <c r="BY109" s="109"/>
      <c r="BZ109" s="109"/>
      <c r="CA109" s="109"/>
      <c r="CB109" s="109"/>
      <c r="CC109" s="109"/>
      <c r="CD109" s="109"/>
      <c r="CE109" s="109"/>
      <c r="CF109" s="109"/>
      <c r="CG109" s="109"/>
      <c r="CH109" s="109"/>
      <c r="CI109" s="109"/>
      <c r="CJ109" s="109"/>
      <c r="CK109" s="109"/>
      <c r="CL109" s="109"/>
      <c r="CM109" s="109"/>
      <c r="CN109" s="109"/>
      <c r="CO109" s="109"/>
      <c r="CP109" s="109"/>
      <c r="CQ109" s="109"/>
      <c r="CR109" s="109"/>
      <c r="CS109" s="109"/>
      <c r="CT109" s="109"/>
      <c r="CU109" s="109"/>
      <c r="CV109" s="109"/>
      <c r="CW109" s="109"/>
      <c r="CX109" s="109"/>
      <c r="CY109" s="109"/>
      <c r="CZ109" s="109"/>
      <c r="DA109" s="109"/>
      <c r="DB109" s="109"/>
      <c r="DC109" s="109"/>
      <c r="DD109" s="109"/>
      <c r="DE109" s="109"/>
      <c r="DF109" s="109"/>
      <c r="DG109" s="109"/>
      <c r="DH109" s="109"/>
      <c r="DI109" s="109"/>
      <c r="DJ109" s="109"/>
      <c r="DK109" s="109"/>
      <c r="DL109" s="109"/>
      <c r="DM109" s="109"/>
      <c r="DN109" s="109"/>
      <c r="DO109" s="109"/>
      <c r="DP109" s="109"/>
      <c r="DQ109" s="109"/>
      <c r="DR109" s="109"/>
      <c r="DS109" s="109"/>
      <c r="DT109" s="109"/>
      <c r="DU109" s="109"/>
      <c r="DV109" s="109"/>
      <c r="DW109" s="109"/>
      <c r="DX109" s="109"/>
      <c r="DY109" s="109"/>
      <c r="DZ109" s="109"/>
      <c r="EA109" s="109"/>
      <c r="EB109" s="109"/>
      <c r="EC109" s="109"/>
      <c r="ED109" s="109"/>
      <c r="EE109" s="109"/>
      <c r="EF109" s="109"/>
      <c r="EG109" s="109"/>
      <c r="EH109" s="109"/>
      <c r="EI109" s="109"/>
      <c r="EJ109" s="109"/>
      <c r="EK109" s="109"/>
      <c r="EL109" s="109"/>
      <c r="EM109" s="109"/>
      <c r="EN109" s="109"/>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c r="GO109" s="109"/>
      <c r="GP109" s="109"/>
      <c r="GQ109" s="109"/>
      <c r="GR109" s="109"/>
      <c r="GS109" s="109"/>
      <c r="GT109" s="109"/>
      <c r="GU109" s="109"/>
      <c r="GV109" s="109"/>
      <c r="GW109" s="109"/>
      <c r="GX109" s="109"/>
      <c r="GY109" s="109"/>
      <c r="GZ109" s="109"/>
      <c r="HA109" s="109"/>
      <c r="HB109" s="109"/>
      <c r="HC109" s="109"/>
      <c r="HD109" s="109"/>
      <c r="HE109" s="109"/>
      <c r="HF109" s="109"/>
      <c r="HG109" s="109"/>
      <c r="HH109" s="109"/>
      <c r="HI109" s="109"/>
      <c r="HJ109" s="109"/>
      <c r="HK109" s="109"/>
      <c r="HL109" s="109"/>
      <c r="HM109" s="109"/>
      <c r="HN109" s="109"/>
      <c r="HO109" s="109"/>
      <c r="HP109" s="109"/>
      <c r="HQ109" s="109"/>
      <c r="HR109" s="109"/>
      <c r="HS109" s="109"/>
      <c r="HT109" s="109"/>
      <c r="HU109" s="109"/>
      <c r="HV109" s="109"/>
      <c r="HW109" s="109"/>
      <c r="HX109" s="109"/>
      <c r="HY109" s="109"/>
      <c r="HZ109" s="109"/>
      <c r="IA109" s="109"/>
      <c r="IB109" s="109"/>
      <c r="IC109" s="109"/>
      <c r="ID109" s="109"/>
      <c r="IE109" s="109"/>
      <c r="IF109" s="109"/>
      <c r="IG109" s="109"/>
      <c r="IH109" s="109"/>
      <c r="II109" s="109"/>
      <c r="IJ109" s="109"/>
      <c r="IK109" s="109"/>
      <c r="IL109" s="109"/>
      <c r="IM109" s="109"/>
      <c r="IN109" s="109"/>
      <c r="IO109" s="109"/>
      <c r="IP109" s="109"/>
      <c r="IQ109" s="109"/>
      <c r="IR109" s="109"/>
      <c r="IS109" s="109"/>
      <c r="IT109" s="109"/>
      <c r="IU109" s="109"/>
      <c r="IV109" s="109"/>
      <c r="IW109" s="109"/>
      <c r="IX109" s="109"/>
      <c r="IY109" s="109"/>
      <c r="IZ109" s="109"/>
    </row>
    <row r="110" s="107" customFormat="1" ht="40" customHeight="1" spans="1:260">
      <c r="A110" s="128" t="s">
        <v>3091</v>
      </c>
      <c r="B110" s="128"/>
      <c r="C110" s="128" t="s">
        <v>3092</v>
      </c>
      <c r="D110" s="124">
        <f t="shared" si="20"/>
        <v>68.104</v>
      </c>
      <c r="E110" s="141">
        <f>8.604+43.5+24</f>
        <v>76.104</v>
      </c>
      <c r="F110" s="141">
        <f t="shared" si="19"/>
        <v>8</v>
      </c>
      <c r="G110" s="141"/>
      <c r="H110" s="141"/>
      <c r="I110" s="167"/>
      <c r="J110" s="167">
        <v>76.104</v>
      </c>
      <c r="K110" s="137">
        <v>8</v>
      </c>
      <c r="L110" s="163" t="s">
        <v>3093</v>
      </c>
      <c r="M110" s="163" t="s">
        <v>3094</v>
      </c>
      <c r="N110" s="160" t="s">
        <v>2925</v>
      </c>
      <c r="O110" s="160"/>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09"/>
      <c r="AY110" s="109"/>
      <c r="AZ110" s="109"/>
      <c r="BA110" s="109"/>
      <c r="BB110" s="109"/>
      <c r="BC110" s="109"/>
      <c r="BD110" s="109"/>
      <c r="BE110" s="109"/>
      <c r="BF110" s="109"/>
      <c r="BG110" s="109"/>
      <c r="BH110" s="109"/>
      <c r="BI110" s="109"/>
      <c r="BJ110" s="109"/>
      <c r="BK110" s="109"/>
      <c r="BL110" s="109"/>
      <c r="BM110" s="109"/>
      <c r="BN110" s="109"/>
      <c r="BO110" s="109"/>
      <c r="BP110" s="109"/>
      <c r="BQ110" s="109"/>
      <c r="BR110" s="109"/>
      <c r="BS110" s="109"/>
      <c r="BT110" s="109"/>
      <c r="BU110" s="109"/>
      <c r="BV110" s="109"/>
      <c r="BW110" s="109"/>
      <c r="BX110" s="109"/>
      <c r="BY110" s="109"/>
      <c r="BZ110" s="109"/>
      <c r="CA110" s="109"/>
      <c r="CB110" s="109"/>
      <c r="CC110" s="109"/>
      <c r="CD110" s="109"/>
      <c r="CE110" s="109"/>
      <c r="CF110" s="109"/>
      <c r="CG110" s="109"/>
      <c r="CH110" s="109"/>
      <c r="CI110" s="109"/>
      <c r="CJ110" s="109"/>
      <c r="CK110" s="109"/>
      <c r="CL110" s="109"/>
      <c r="CM110" s="109"/>
      <c r="CN110" s="109"/>
      <c r="CO110" s="109"/>
      <c r="CP110" s="109"/>
      <c r="CQ110" s="109"/>
      <c r="CR110" s="109"/>
      <c r="CS110" s="109"/>
      <c r="CT110" s="109"/>
      <c r="CU110" s="109"/>
      <c r="CV110" s="109"/>
      <c r="CW110" s="109"/>
      <c r="CX110" s="109"/>
      <c r="CY110" s="109"/>
      <c r="CZ110" s="109"/>
      <c r="DA110" s="109"/>
      <c r="DB110" s="109"/>
      <c r="DC110" s="109"/>
      <c r="DD110" s="109"/>
      <c r="DE110" s="109"/>
      <c r="DF110" s="109"/>
      <c r="DG110" s="109"/>
      <c r="DH110" s="109"/>
      <c r="DI110" s="109"/>
      <c r="DJ110" s="109"/>
      <c r="DK110" s="109"/>
      <c r="DL110" s="109"/>
      <c r="DM110" s="109"/>
      <c r="DN110" s="109"/>
      <c r="DO110" s="109"/>
      <c r="DP110" s="109"/>
      <c r="DQ110" s="109"/>
      <c r="DR110" s="109"/>
      <c r="DS110" s="109"/>
      <c r="DT110" s="109"/>
      <c r="DU110" s="109"/>
      <c r="DV110" s="109"/>
      <c r="DW110" s="109"/>
      <c r="DX110" s="109"/>
      <c r="DY110" s="109"/>
      <c r="DZ110" s="109"/>
      <c r="EA110" s="109"/>
      <c r="EB110" s="109"/>
      <c r="EC110" s="109"/>
      <c r="ED110" s="109"/>
      <c r="EE110" s="109"/>
      <c r="EF110" s="109"/>
      <c r="EG110" s="109"/>
      <c r="EH110" s="109"/>
      <c r="EI110" s="109"/>
      <c r="EJ110" s="109"/>
      <c r="EK110" s="109"/>
      <c r="EL110" s="109"/>
      <c r="EM110" s="109"/>
      <c r="EN110" s="109"/>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c r="GO110" s="109"/>
      <c r="GP110" s="109"/>
      <c r="GQ110" s="109"/>
      <c r="GR110" s="109"/>
      <c r="GS110" s="109"/>
      <c r="GT110" s="109"/>
      <c r="GU110" s="109"/>
      <c r="GV110" s="109"/>
      <c r="GW110" s="109"/>
      <c r="GX110" s="109"/>
      <c r="GY110" s="109"/>
      <c r="GZ110" s="109"/>
      <c r="HA110" s="109"/>
      <c r="HB110" s="109"/>
      <c r="HC110" s="109"/>
      <c r="HD110" s="109"/>
      <c r="HE110" s="109"/>
      <c r="HF110" s="109"/>
      <c r="HG110" s="109"/>
      <c r="HH110" s="109"/>
      <c r="HI110" s="109"/>
      <c r="HJ110" s="109"/>
      <c r="HK110" s="109"/>
      <c r="HL110" s="109"/>
      <c r="HM110" s="109"/>
      <c r="HN110" s="109"/>
      <c r="HO110" s="109"/>
      <c r="HP110" s="109"/>
      <c r="HQ110" s="109"/>
      <c r="HR110" s="109"/>
      <c r="HS110" s="109"/>
      <c r="HT110" s="109"/>
      <c r="HU110" s="109"/>
      <c r="HV110" s="109"/>
      <c r="HW110" s="109"/>
      <c r="HX110" s="109"/>
      <c r="HY110" s="109"/>
      <c r="HZ110" s="109"/>
      <c r="IA110" s="109"/>
      <c r="IB110" s="109"/>
      <c r="IC110" s="109"/>
      <c r="ID110" s="109"/>
      <c r="IE110" s="109"/>
      <c r="IF110" s="109"/>
      <c r="IG110" s="109"/>
      <c r="IH110" s="109"/>
      <c r="II110" s="109"/>
      <c r="IJ110" s="109"/>
      <c r="IK110" s="109"/>
      <c r="IL110" s="109"/>
      <c r="IM110" s="109"/>
      <c r="IN110" s="109"/>
      <c r="IO110" s="109"/>
      <c r="IP110" s="109"/>
      <c r="IQ110" s="109"/>
      <c r="IR110" s="109"/>
      <c r="IS110" s="109"/>
      <c r="IT110" s="109"/>
      <c r="IU110" s="109"/>
      <c r="IV110" s="109"/>
      <c r="IW110" s="109"/>
      <c r="IX110" s="109"/>
      <c r="IY110" s="109"/>
      <c r="IZ110" s="109"/>
    </row>
    <row r="111" s="107" customFormat="1" ht="40" customHeight="1" spans="1:260">
      <c r="A111" s="128" t="s">
        <v>3095</v>
      </c>
      <c r="B111" s="128"/>
      <c r="C111" s="128" t="s">
        <v>3096</v>
      </c>
      <c r="D111" s="124">
        <f t="shared" si="20"/>
        <v>0</v>
      </c>
      <c r="E111" s="141">
        <v>421</v>
      </c>
      <c r="F111" s="141">
        <f t="shared" si="19"/>
        <v>421</v>
      </c>
      <c r="G111" s="141"/>
      <c r="H111" s="141"/>
      <c r="I111" s="167"/>
      <c r="J111" s="167">
        <v>421</v>
      </c>
      <c r="K111" s="137">
        <v>421</v>
      </c>
      <c r="L111" s="163" t="s">
        <v>3097</v>
      </c>
      <c r="M111" s="163" t="s">
        <v>3057</v>
      </c>
      <c r="N111" s="160" t="s">
        <v>2925</v>
      </c>
      <c r="O111" s="160"/>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09"/>
      <c r="AY111" s="109"/>
      <c r="AZ111" s="109"/>
      <c r="BA111" s="109"/>
      <c r="BB111" s="109"/>
      <c r="BC111" s="109"/>
      <c r="BD111" s="109"/>
      <c r="BE111" s="109"/>
      <c r="BF111" s="109"/>
      <c r="BG111" s="109"/>
      <c r="BH111" s="109"/>
      <c r="BI111" s="109"/>
      <c r="BJ111" s="109"/>
      <c r="BK111" s="109"/>
      <c r="BL111" s="109"/>
      <c r="BM111" s="109"/>
      <c r="BN111" s="109"/>
      <c r="BO111" s="109"/>
      <c r="BP111" s="109"/>
      <c r="BQ111" s="109"/>
      <c r="BR111" s="109"/>
      <c r="BS111" s="109"/>
      <c r="BT111" s="109"/>
      <c r="BU111" s="109"/>
      <c r="BV111" s="109"/>
      <c r="BW111" s="109"/>
      <c r="BX111" s="109"/>
      <c r="BY111" s="109"/>
      <c r="BZ111" s="109"/>
      <c r="CA111" s="109"/>
      <c r="CB111" s="109"/>
      <c r="CC111" s="109"/>
      <c r="CD111" s="109"/>
      <c r="CE111" s="109"/>
      <c r="CF111" s="109"/>
      <c r="CG111" s="109"/>
      <c r="CH111" s="109"/>
      <c r="CI111" s="109"/>
      <c r="CJ111" s="109"/>
      <c r="CK111" s="109"/>
      <c r="CL111" s="109"/>
      <c r="CM111" s="109"/>
      <c r="CN111" s="109"/>
      <c r="CO111" s="109"/>
      <c r="CP111" s="109"/>
      <c r="CQ111" s="109"/>
      <c r="CR111" s="109"/>
      <c r="CS111" s="109"/>
      <c r="CT111" s="109"/>
      <c r="CU111" s="109"/>
      <c r="CV111" s="109"/>
      <c r="CW111" s="109"/>
      <c r="CX111" s="109"/>
      <c r="CY111" s="109"/>
      <c r="CZ111" s="109"/>
      <c r="DA111" s="109"/>
      <c r="DB111" s="109"/>
      <c r="DC111" s="109"/>
      <c r="DD111" s="109"/>
      <c r="DE111" s="109"/>
      <c r="DF111" s="109"/>
      <c r="DG111" s="109"/>
      <c r="DH111" s="109"/>
      <c r="DI111" s="109"/>
      <c r="DJ111" s="109"/>
      <c r="DK111" s="109"/>
      <c r="DL111" s="109"/>
      <c r="DM111" s="109"/>
      <c r="DN111" s="109"/>
      <c r="DO111" s="109"/>
      <c r="DP111" s="109"/>
      <c r="DQ111" s="109"/>
      <c r="DR111" s="109"/>
      <c r="DS111" s="109"/>
      <c r="DT111" s="109"/>
      <c r="DU111" s="109"/>
      <c r="DV111" s="109"/>
      <c r="DW111" s="109"/>
      <c r="DX111" s="109"/>
      <c r="DY111" s="109"/>
      <c r="DZ111" s="109"/>
      <c r="EA111" s="109"/>
      <c r="EB111" s="109"/>
      <c r="EC111" s="109"/>
      <c r="ED111" s="109"/>
      <c r="EE111" s="109"/>
      <c r="EF111" s="109"/>
      <c r="EG111" s="109"/>
      <c r="EH111" s="109"/>
      <c r="EI111" s="109"/>
      <c r="EJ111" s="109"/>
      <c r="EK111" s="109"/>
      <c r="EL111" s="109"/>
      <c r="EM111" s="109"/>
      <c r="EN111" s="109"/>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c r="GO111" s="109"/>
      <c r="GP111" s="109"/>
      <c r="GQ111" s="109"/>
      <c r="GR111" s="109"/>
      <c r="GS111" s="109"/>
      <c r="GT111" s="109"/>
      <c r="GU111" s="109"/>
      <c r="GV111" s="109"/>
      <c r="GW111" s="109"/>
      <c r="GX111" s="109"/>
      <c r="GY111" s="109"/>
      <c r="GZ111" s="109"/>
      <c r="HA111" s="109"/>
      <c r="HB111" s="109"/>
      <c r="HC111" s="109"/>
      <c r="HD111" s="109"/>
      <c r="HE111" s="109"/>
      <c r="HF111" s="109"/>
      <c r="HG111" s="109"/>
      <c r="HH111" s="109"/>
      <c r="HI111" s="109"/>
      <c r="HJ111" s="109"/>
      <c r="HK111" s="109"/>
      <c r="HL111" s="109"/>
      <c r="HM111" s="109"/>
      <c r="HN111" s="109"/>
      <c r="HO111" s="109"/>
      <c r="HP111" s="109"/>
      <c r="HQ111" s="109"/>
      <c r="HR111" s="109"/>
      <c r="HS111" s="109"/>
      <c r="HT111" s="109"/>
      <c r="HU111" s="109"/>
      <c r="HV111" s="109"/>
      <c r="HW111" s="109"/>
      <c r="HX111" s="109"/>
      <c r="HY111" s="109"/>
      <c r="HZ111" s="109"/>
      <c r="IA111" s="109"/>
      <c r="IB111" s="109"/>
      <c r="IC111" s="109"/>
      <c r="ID111" s="109"/>
      <c r="IE111" s="109"/>
      <c r="IF111" s="109"/>
      <c r="IG111" s="109"/>
      <c r="IH111" s="109"/>
      <c r="II111" s="109"/>
      <c r="IJ111" s="109"/>
      <c r="IK111" s="109"/>
      <c r="IL111" s="109"/>
      <c r="IM111" s="109"/>
      <c r="IN111" s="109"/>
      <c r="IO111" s="109"/>
      <c r="IP111" s="109"/>
      <c r="IQ111" s="109"/>
      <c r="IR111" s="109"/>
      <c r="IS111" s="109"/>
      <c r="IT111" s="109"/>
      <c r="IU111" s="109"/>
      <c r="IV111" s="109"/>
      <c r="IW111" s="109"/>
      <c r="IX111" s="109"/>
      <c r="IY111" s="109"/>
      <c r="IZ111" s="109"/>
    </row>
    <row r="112" s="107" customFormat="1" ht="40" customHeight="1" spans="1:260">
      <c r="A112" s="128" t="s">
        <v>3098</v>
      </c>
      <c r="B112" s="128"/>
      <c r="C112" s="128" t="s">
        <v>3099</v>
      </c>
      <c r="D112" s="124">
        <f t="shared" si="20"/>
        <v>84</v>
      </c>
      <c r="E112" s="141">
        <f>405+84</f>
        <v>489</v>
      </c>
      <c r="F112" s="141">
        <f t="shared" si="19"/>
        <v>405</v>
      </c>
      <c r="G112" s="141"/>
      <c r="H112" s="141"/>
      <c r="I112" s="167"/>
      <c r="J112" s="167">
        <v>489</v>
      </c>
      <c r="K112" s="137">
        <v>405</v>
      </c>
      <c r="L112" s="163" t="s">
        <v>3100</v>
      </c>
      <c r="M112" s="163" t="s">
        <v>3057</v>
      </c>
      <c r="N112" s="160" t="s">
        <v>2925</v>
      </c>
      <c r="O112" s="160"/>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09"/>
      <c r="AZ112" s="109"/>
      <c r="BA112" s="109"/>
      <c r="BB112" s="109"/>
      <c r="BC112" s="109"/>
      <c r="BD112" s="109"/>
      <c r="BE112" s="109"/>
      <c r="BF112" s="109"/>
      <c r="BG112" s="109"/>
      <c r="BH112" s="109"/>
      <c r="BI112" s="109"/>
      <c r="BJ112" s="109"/>
      <c r="BK112" s="109"/>
      <c r="BL112" s="109"/>
      <c r="BM112" s="109"/>
      <c r="BN112" s="109"/>
      <c r="BO112" s="109"/>
      <c r="BP112" s="109"/>
      <c r="BQ112" s="109"/>
      <c r="BR112" s="109"/>
      <c r="BS112" s="109"/>
      <c r="BT112" s="109"/>
      <c r="BU112" s="109"/>
      <c r="BV112" s="109"/>
      <c r="BW112" s="109"/>
      <c r="BX112" s="109"/>
      <c r="BY112" s="109"/>
      <c r="BZ112" s="109"/>
      <c r="CA112" s="109"/>
      <c r="CB112" s="109"/>
      <c r="CC112" s="109"/>
      <c r="CD112" s="109"/>
      <c r="CE112" s="109"/>
      <c r="CF112" s="109"/>
      <c r="CG112" s="109"/>
      <c r="CH112" s="109"/>
      <c r="CI112" s="109"/>
      <c r="CJ112" s="109"/>
      <c r="CK112" s="109"/>
      <c r="CL112" s="109"/>
      <c r="CM112" s="109"/>
      <c r="CN112" s="109"/>
      <c r="CO112" s="109"/>
      <c r="CP112" s="109"/>
      <c r="CQ112" s="109"/>
      <c r="CR112" s="109"/>
      <c r="CS112" s="109"/>
      <c r="CT112" s="109"/>
      <c r="CU112" s="109"/>
      <c r="CV112" s="109"/>
      <c r="CW112" s="109"/>
      <c r="CX112" s="109"/>
      <c r="CY112" s="109"/>
      <c r="CZ112" s="109"/>
      <c r="DA112" s="109"/>
      <c r="DB112" s="109"/>
      <c r="DC112" s="109"/>
      <c r="DD112" s="109"/>
      <c r="DE112" s="109"/>
      <c r="DF112" s="109"/>
      <c r="DG112" s="109"/>
      <c r="DH112" s="109"/>
      <c r="DI112" s="109"/>
      <c r="DJ112" s="109"/>
      <c r="DK112" s="109"/>
      <c r="DL112" s="109"/>
      <c r="DM112" s="109"/>
      <c r="DN112" s="109"/>
      <c r="DO112" s="109"/>
      <c r="DP112" s="109"/>
      <c r="DQ112" s="109"/>
      <c r="DR112" s="109"/>
      <c r="DS112" s="109"/>
      <c r="DT112" s="109"/>
      <c r="DU112" s="109"/>
      <c r="DV112" s="109"/>
      <c r="DW112" s="109"/>
      <c r="DX112" s="109"/>
      <c r="DY112" s="109"/>
      <c r="DZ112" s="109"/>
      <c r="EA112" s="109"/>
      <c r="EB112" s="109"/>
      <c r="EC112" s="109"/>
      <c r="ED112" s="109"/>
      <c r="EE112" s="109"/>
      <c r="EF112" s="109"/>
      <c r="EG112" s="109"/>
      <c r="EH112" s="109"/>
      <c r="EI112" s="109"/>
      <c r="EJ112" s="109"/>
      <c r="EK112" s="109"/>
      <c r="EL112" s="109"/>
      <c r="EM112" s="109"/>
      <c r="EN112" s="109"/>
      <c r="EO112" s="109"/>
      <c r="EP112" s="109"/>
      <c r="EQ112" s="109"/>
      <c r="ER112" s="109"/>
      <c r="ES112" s="109"/>
      <c r="ET112" s="109"/>
      <c r="EU112" s="109"/>
      <c r="EV112" s="109"/>
      <c r="EW112" s="109"/>
      <c r="EX112" s="109"/>
      <c r="EY112" s="109"/>
      <c r="EZ112" s="109"/>
      <c r="FA112" s="109"/>
      <c r="FB112" s="109"/>
      <c r="FC112" s="109"/>
      <c r="FD112" s="109"/>
      <c r="FE112" s="109"/>
      <c r="FF112" s="109"/>
      <c r="FG112" s="109"/>
      <c r="FH112" s="109"/>
      <c r="FI112" s="109"/>
      <c r="FJ112" s="109"/>
      <c r="FK112" s="109"/>
      <c r="FL112" s="109"/>
      <c r="FM112" s="109"/>
      <c r="FN112" s="109"/>
      <c r="FO112" s="109"/>
      <c r="FP112" s="109"/>
      <c r="FQ112" s="109"/>
      <c r="FR112" s="109"/>
      <c r="FS112" s="109"/>
      <c r="FT112" s="109"/>
      <c r="FU112" s="109"/>
      <c r="FV112" s="109"/>
      <c r="FW112" s="109"/>
      <c r="FX112" s="109"/>
      <c r="FY112" s="109"/>
      <c r="FZ112" s="109"/>
      <c r="GA112" s="109"/>
      <c r="GB112" s="109"/>
      <c r="GC112" s="109"/>
      <c r="GD112" s="109"/>
      <c r="GE112" s="109"/>
      <c r="GF112" s="109"/>
      <c r="GG112" s="109"/>
      <c r="GH112" s="109"/>
      <c r="GI112" s="109"/>
      <c r="GJ112" s="109"/>
      <c r="GK112" s="109"/>
      <c r="GL112" s="109"/>
      <c r="GM112" s="109"/>
      <c r="GN112" s="109"/>
      <c r="GO112" s="109"/>
      <c r="GP112" s="109"/>
      <c r="GQ112" s="109"/>
      <c r="GR112" s="109"/>
      <c r="GS112" s="109"/>
      <c r="GT112" s="109"/>
      <c r="GU112" s="109"/>
      <c r="GV112" s="109"/>
      <c r="GW112" s="109"/>
      <c r="GX112" s="109"/>
      <c r="GY112" s="109"/>
      <c r="GZ112" s="109"/>
      <c r="HA112" s="109"/>
      <c r="HB112" s="109"/>
      <c r="HC112" s="109"/>
      <c r="HD112" s="109"/>
      <c r="HE112" s="109"/>
      <c r="HF112" s="109"/>
      <c r="HG112" s="109"/>
      <c r="HH112" s="109"/>
      <c r="HI112" s="109"/>
      <c r="HJ112" s="109"/>
      <c r="HK112" s="109"/>
      <c r="HL112" s="109"/>
      <c r="HM112" s="109"/>
      <c r="HN112" s="109"/>
      <c r="HO112" s="109"/>
      <c r="HP112" s="109"/>
      <c r="HQ112" s="109"/>
      <c r="HR112" s="109"/>
      <c r="HS112" s="109"/>
      <c r="HT112" s="109"/>
      <c r="HU112" s="109"/>
      <c r="HV112" s="109"/>
      <c r="HW112" s="109"/>
      <c r="HX112" s="109"/>
      <c r="HY112" s="109"/>
      <c r="HZ112" s="109"/>
      <c r="IA112" s="109"/>
      <c r="IB112" s="109"/>
      <c r="IC112" s="109"/>
      <c r="ID112" s="109"/>
      <c r="IE112" s="109"/>
      <c r="IF112" s="109"/>
      <c r="IG112" s="109"/>
      <c r="IH112" s="109"/>
      <c r="II112" s="109"/>
      <c r="IJ112" s="109"/>
      <c r="IK112" s="109"/>
      <c r="IL112" s="109"/>
      <c r="IM112" s="109"/>
      <c r="IN112" s="109"/>
      <c r="IO112" s="109"/>
      <c r="IP112" s="109"/>
      <c r="IQ112" s="109"/>
      <c r="IR112" s="109"/>
      <c r="IS112" s="109"/>
      <c r="IT112" s="109"/>
      <c r="IU112" s="109"/>
      <c r="IV112" s="109"/>
      <c r="IW112" s="109"/>
      <c r="IX112" s="109"/>
      <c r="IY112" s="109"/>
      <c r="IZ112" s="109"/>
    </row>
    <row r="113" s="107" customFormat="1" ht="40" customHeight="1" spans="1:260">
      <c r="A113" s="128" t="s">
        <v>3101</v>
      </c>
      <c r="B113" s="128"/>
      <c r="C113" s="128" t="s">
        <v>3102</v>
      </c>
      <c r="D113" s="124">
        <f t="shared" si="20"/>
        <v>48</v>
      </c>
      <c r="E113" s="141">
        <v>48</v>
      </c>
      <c r="F113" s="141">
        <f t="shared" si="19"/>
        <v>0</v>
      </c>
      <c r="G113" s="141"/>
      <c r="H113" s="141"/>
      <c r="I113" s="167"/>
      <c r="J113" s="167">
        <v>48</v>
      </c>
      <c r="K113" s="137"/>
      <c r="L113" s="163" t="s">
        <v>3103</v>
      </c>
      <c r="M113" s="163" t="s">
        <v>3077</v>
      </c>
      <c r="N113" s="160" t="s">
        <v>2925</v>
      </c>
      <c r="O113" s="160"/>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09"/>
      <c r="AY113" s="109"/>
      <c r="AZ113" s="109"/>
      <c r="BA113" s="109"/>
      <c r="BB113" s="109"/>
      <c r="BC113" s="109"/>
      <c r="BD113" s="109"/>
      <c r="BE113" s="109"/>
      <c r="BF113" s="109"/>
      <c r="BG113" s="109"/>
      <c r="BH113" s="109"/>
      <c r="BI113" s="109"/>
      <c r="BJ113" s="109"/>
      <c r="BK113" s="109"/>
      <c r="BL113" s="109"/>
      <c r="BM113" s="109"/>
      <c r="BN113" s="109"/>
      <c r="BO113" s="109"/>
      <c r="BP113" s="109"/>
      <c r="BQ113" s="109"/>
      <c r="BR113" s="109"/>
      <c r="BS113" s="109"/>
      <c r="BT113" s="109"/>
      <c r="BU113" s="109"/>
      <c r="BV113" s="109"/>
      <c r="BW113" s="109"/>
      <c r="BX113" s="109"/>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109"/>
      <c r="DG113" s="109"/>
      <c r="DH113" s="109"/>
      <c r="DI113" s="109"/>
      <c r="DJ113" s="109"/>
      <c r="DK113" s="109"/>
      <c r="DL113" s="109"/>
      <c r="DM113" s="109"/>
      <c r="DN113" s="109"/>
      <c r="DO113" s="109"/>
      <c r="DP113" s="109"/>
      <c r="DQ113" s="109"/>
      <c r="DR113" s="109"/>
      <c r="DS113" s="109"/>
      <c r="DT113" s="109"/>
      <c r="DU113" s="109"/>
      <c r="DV113" s="109"/>
      <c r="DW113" s="109"/>
      <c r="DX113" s="109"/>
      <c r="DY113" s="109"/>
      <c r="DZ113" s="109"/>
      <c r="EA113" s="109"/>
      <c r="EB113" s="109"/>
      <c r="EC113" s="109"/>
      <c r="ED113" s="109"/>
      <c r="EE113" s="109"/>
      <c r="EF113" s="109"/>
      <c r="EG113" s="109"/>
      <c r="EH113" s="109"/>
      <c r="EI113" s="109"/>
      <c r="EJ113" s="109"/>
      <c r="EK113" s="109"/>
      <c r="EL113" s="109"/>
      <c r="EM113" s="109"/>
      <c r="EN113" s="109"/>
      <c r="EO113" s="109"/>
      <c r="EP113" s="109"/>
      <c r="EQ113" s="109"/>
      <c r="ER113" s="109"/>
      <c r="ES113" s="109"/>
      <c r="ET113" s="109"/>
      <c r="EU113" s="109"/>
      <c r="EV113" s="109"/>
      <c r="EW113" s="109"/>
      <c r="EX113" s="109"/>
      <c r="EY113" s="109"/>
      <c r="EZ113" s="109"/>
      <c r="FA113" s="109"/>
      <c r="FB113" s="109"/>
      <c r="FC113" s="109"/>
      <c r="FD113" s="109"/>
      <c r="FE113" s="109"/>
      <c r="FF113" s="109"/>
      <c r="FG113" s="109"/>
      <c r="FH113" s="109"/>
      <c r="FI113" s="109"/>
      <c r="FJ113" s="109"/>
      <c r="FK113" s="109"/>
      <c r="FL113" s="109"/>
      <c r="FM113" s="109"/>
      <c r="FN113" s="109"/>
      <c r="FO113" s="109"/>
      <c r="FP113" s="109"/>
      <c r="FQ113" s="109"/>
      <c r="FR113" s="109"/>
      <c r="FS113" s="109"/>
      <c r="FT113" s="109"/>
      <c r="FU113" s="109"/>
      <c r="FV113" s="109"/>
      <c r="FW113" s="109"/>
      <c r="FX113" s="109"/>
      <c r="FY113" s="109"/>
      <c r="FZ113" s="109"/>
      <c r="GA113" s="109"/>
      <c r="GB113" s="109"/>
      <c r="GC113" s="109"/>
      <c r="GD113" s="109"/>
      <c r="GE113" s="109"/>
      <c r="GF113" s="109"/>
      <c r="GG113" s="109"/>
      <c r="GH113" s="109"/>
      <c r="GI113" s="109"/>
      <c r="GJ113" s="109"/>
      <c r="GK113" s="109"/>
      <c r="GL113" s="109"/>
      <c r="GM113" s="109"/>
      <c r="GN113" s="109"/>
      <c r="GO113" s="109"/>
      <c r="GP113" s="109"/>
      <c r="GQ113" s="109"/>
      <c r="GR113" s="109"/>
      <c r="GS113" s="109"/>
      <c r="GT113" s="109"/>
      <c r="GU113" s="109"/>
      <c r="GV113" s="109"/>
      <c r="GW113" s="109"/>
      <c r="GX113" s="109"/>
      <c r="GY113" s="109"/>
      <c r="GZ113" s="109"/>
      <c r="HA113" s="109"/>
      <c r="HB113" s="109"/>
      <c r="HC113" s="109"/>
      <c r="HD113" s="109"/>
      <c r="HE113" s="109"/>
      <c r="HF113" s="109"/>
      <c r="HG113" s="109"/>
      <c r="HH113" s="109"/>
      <c r="HI113" s="109"/>
      <c r="HJ113" s="109"/>
      <c r="HK113" s="109"/>
      <c r="HL113" s="109"/>
      <c r="HM113" s="109"/>
      <c r="HN113" s="109"/>
      <c r="HO113" s="109"/>
      <c r="HP113" s="109"/>
      <c r="HQ113" s="109"/>
      <c r="HR113" s="109"/>
      <c r="HS113" s="109"/>
      <c r="HT113" s="109"/>
      <c r="HU113" s="109"/>
      <c r="HV113" s="109"/>
      <c r="HW113" s="109"/>
      <c r="HX113" s="109"/>
      <c r="HY113" s="109"/>
      <c r="HZ113" s="109"/>
      <c r="IA113" s="109"/>
      <c r="IB113" s="109"/>
      <c r="IC113" s="109"/>
      <c r="ID113" s="109"/>
      <c r="IE113" s="109"/>
      <c r="IF113" s="109"/>
      <c r="IG113" s="109"/>
      <c r="IH113" s="109"/>
      <c r="II113" s="109"/>
      <c r="IJ113" s="109"/>
      <c r="IK113" s="109"/>
      <c r="IL113" s="109"/>
      <c r="IM113" s="109"/>
      <c r="IN113" s="109"/>
      <c r="IO113" s="109"/>
      <c r="IP113" s="109"/>
      <c r="IQ113" s="109"/>
      <c r="IR113" s="109"/>
      <c r="IS113" s="109"/>
      <c r="IT113" s="109"/>
      <c r="IU113" s="109"/>
      <c r="IV113" s="109"/>
      <c r="IW113" s="109"/>
      <c r="IX113" s="109"/>
      <c r="IY113" s="109"/>
      <c r="IZ113" s="109"/>
    </row>
    <row r="114" s="107" customFormat="1" ht="40" customHeight="1" spans="1:260">
      <c r="A114" s="128" t="s">
        <v>3104</v>
      </c>
      <c r="B114" s="128"/>
      <c r="C114" s="128" t="s">
        <v>3105</v>
      </c>
      <c r="D114" s="124">
        <f t="shared" si="20"/>
        <v>20</v>
      </c>
      <c r="E114" s="141">
        <v>20</v>
      </c>
      <c r="F114" s="141">
        <f t="shared" si="19"/>
        <v>0</v>
      </c>
      <c r="G114" s="141"/>
      <c r="H114" s="141"/>
      <c r="I114" s="167"/>
      <c r="J114" s="167">
        <v>20</v>
      </c>
      <c r="K114" s="137"/>
      <c r="L114" s="163" t="s">
        <v>3056</v>
      </c>
      <c r="M114" s="163" t="s">
        <v>3077</v>
      </c>
      <c r="N114" s="160" t="s">
        <v>2925</v>
      </c>
      <c r="O114" s="160"/>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09"/>
      <c r="AY114" s="109"/>
      <c r="AZ114" s="109"/>
      <c r="BA114" s="109"/>
      <c r="BB114" s="109"/>
      <c r="BC114" s="109"/>
      <c r="BD114" s="109"/>
      <c r="BE114" s="109"/>
      <c r="BF114" s="109"/>
      <c r="BG114" s="109"/>
      <c r="BH114" s="109"/>
      <c r="BI114" s="109"/>
      <c r="BJ114" s="109"/>
      <c r="BK114" s="109"/>
      <c r="BL114" s="109"/>
      <c r="BM114" s="109"/>
      <c r="BN114" s="109"/>
      <c r="BO114" s="109"/>
      <c r="BP114" s="109"/>
      <c r="BQ114" s="109"/>
      <c r="BR114" s="109"/>
      <c r="BS114" s="109"/>
      <c r="BT114" s="109"/>
      <c r="BU114" s="109"/>
      <c r="BV114" s="109"/>
      <c r="BW114" s="109"/>
      <c r="BX114" s="109"/>
      <c r="BY114" s="109"/>
      <c r="BZ114" s="109"/>
      <c r="CA114" s="109"/>
      <c r="CB114" s="109"/>
      <c r="CC114" s="109"/>
      <c r="CD114" s="109"/>
      <c r="CE114" s="109"/>
      <c r="CF114" s="109"/>
      <c r="CG114" s="109"/>
      <c r="CH114" s="109"/>
      <c r="CI114" s="109"/>
      <c r="CJ114" s="109"/>
      <c r="CK114" s="109"/>
      <c r="CL114" s="109"/>
      <c r="CM114" s="109"/>
      <c r="CN114" s="109"/>
      <c r="CO114" s="109"/>
      <c r="CP114" s="109"/>
      <c r="CQ114" s="109"/>
      <c r="CR114" s="109"/>
      <c r="CS114" s="109"/>
      <c r="CT114" s="109"/>
      <c r="CU114" s="109"/>
      <c r="CV114" s="109"/>
      <c r="CW114" s="109"/>
      <c r="CX114" s="109"/>
      <c r="CY114" s="109"/>
      <c r="CZ114" s="109"/>
      <c r="DA114" s="109"/>
      <c r="DB114" s="109"/>
      <c r="DC114" s="109"/>
      <c r="DD114" s="109"/>
      <c r="DE114" s="109"/>
      <c r="DF114" s="109"/>
      <c r="DG114" s="109"/>
      <c r="DH114" s="109"/>
      <c r="DI114" s="109"/>
      <c r="DJ114" s="109"/>
      <c r="DK114" s="109"/>
      <c r="DL114" s="109"/>
      <c r="DM114" s="109"/>
      <c r="DN114" s="109"/>
      <c r="DO114" s="109"/>
      <c r="DP114" s="109"/>
      <c r="DQ114" s="109"/>
      <c r="DR114" s="109"/>
      <c r="DS114" s="109"/>
      <c r="DT114" s="109"/>
      <c r="DU114" s="109"/>
      <c r="DV114" s="109"/>
      <c r="DW114" s="109"/>
      <c r="DX114" s="109"/>
      <c r="DY114" s="109"/>
      <c r="DZ114" s="109"/>
      <c r="EA114" s="109"/>
      <c r="EB114" s="109"/>
      <c r="EC114" s="109"/>
      <c r="ED114" s="109"/>
      <c r="EE114" s="109"/>
      <c r="EF114" s="109"/>
      <c r="EG114" s="109"/>
      <c r="EH114" s="109"/>
      <c r="EI114" s="109"/>
      <c r="EJ114" s="109"/>
      <c r="EK114" s="109"/>
      <c r="EL114" s="109"/>
      <c r="EM114" s="109"/>
      <c r="EN114" s="109"/>
      <c r="EO114" s="109"/>
      <c r="EP114" s="109"/>
      <c r="EQ114" s="109"/>
      <c r="ER114" s="109"/>
      <c r="ES114" s="109"/>
      <c r="ET114" s="109"/>
      <c r="EU114" s="109"/>
      <c r="EV114" s="109"/>
      <c r="EW114" s="109"/>
      <c r="EX114" s="109"/>
      <c r="EY114" s="109"/>
      <c r="EZ114" s="109"/>
      <c r="FA114" s="109"/>
      <c r="FB114" s="109"/>
      <c r="FC114" s="109"/>
      <c r="FD114" s="109"/>
      <c r="FE114" s="109"/>
      <c r="FF114" s="109"/>
      <c r="FG114" s="109"/>
      <c r="FH114" s="109"/>
      <c r="FI114" s="109"/>
      <c r="FJ114" s="109"/>
      <c r="FK114" s="109"/>
      <c r="FL114" s="109"/>
      <c r="FM114" s="109"/>
      <c r="FN114" s="109"/>
      <c r="FO114" s="109"/>
      <c r="FP114" s="109"/>
      <c r="FQ114" s="109"/>
      <c r="FR114" s="109"/>
      <c r="FS114" s="109"/>
      <c r="FT114" s="109"/>
      <c r="FU114" s="109"/>
      <c r="FV114" s="109"/>
      <c r="FW114" s="109"/>
      <c r="FX114" s="109"/>
      <c r="FY114" s="109"/>
      <c r="FZ114" s="109"/>
      <c r="GA114" s="109"/>
      <c r="GB114" s="109"/>
      <c r="GC114" s="109"/>
      <c r="GD114" s="109"/>
      <c r="GE114" s="109"/>
      <c r="GF114" s="109"/>
      <c r="GG114" s="109"/>
      <c r="GH114" s="109"/>
      <c r="GI114" s="109"/>
      <c r="GJ114" s="109"/>
      <c r="GK114" s="109"/>
      <c r="GL114" s="109"/>
      <c r="GM114" s="109"/>
      <c r="GN114" s="109"/>
      <c r="GO114" s="109"/>
      <c r="GP114" s="109"/>
      <c r="GQ114" s="109"/>
      <c r="GR114" s="109"/>
      <c r="GS114" s="109"/>
      <c r="GT114" s="109"/>
      <c r="GU114" s="109"/>
      <c r="GV114" s="109"/>
      <c r="GW114" s="109"/>
      <c r="GX114" s="109"/>
      <c r="GY114" s="109"/>
      <c r="GZ114" s="109"/>
      <c r="HA114" s="109"/>
      <c r="HB114" s="109"/>
      <c r="HC114" s="109"/>
      <c r="HD114" s="109"/>
      <c r="HE114" s="109"/>
      <c r="HF114" s="109"/>
      <c r="HG114" s="109"/>
      <c r="HH114" s="109"/>
      <c r="HI114" s="109"/>
      <c r="HJ114" s="109"/>
      <c r="HK114" s="109"/>
      <c r="HL114" s="109"/>
      <c r="HM114" s="109"/>
      <c r="HN114" s="109"/>
      <c r="HO114" s="109"/>
      <c r="HP114" s="109"/>
      <c r="HQ114" s="109"/>
      <c r="HR114" s="109"/>
      <c r="HS114" s="109"/>
      <c r="HT114" s="109"/>
      <c r="HU114" s="109"/>
      <c r="HV114" s="109"/>
      <c r="HW114" s="109"/>
      <c r="HX114" s="109"/>
      <c r="HY114" s="109"/>
      <c r="HZ114" s="109"/>
      <c r="IA114" s="109"/>
      <c r="IB114" s="109"/>
      <c r="IC114" s="109"/>
      <c r="ID114" s="109"/>
      <c r="IE114" s="109"/>
      <c r="IF114" s="109"/>
      <c r="IG114" s="109"/>
      <c r="IH114" s="109"/>
      <c r="II114" s="109"/>
      <c r="IJ114" s="109"/>
      <c r="IK114" s="109"/>
      <c r="IL114" s="109"/>
      <c r="IM114" s="109"/>
      <c r="IN114" s="109"/>
      <c r="IO114" s="109"/>
      <c r="IP114" s="109"/>
      <c r="IQ114" s="109"/>
      <c r="IR114" s="109"/>
      <c r="IS114" s="109"/>
      <c r="IT114" s="109"/>
      <c r="IU114" s="109"/>
      <c r="IV114" s="109"/>
      <c r="IW114" s="109"/>
      <c r="IX114" s="109"/>
      <c r="IY114" s="109"/>
      <c r="IZ114" s="109"/>
    </row>
    <row r="115" s="107" customFormat="1" ht="40" customHeight="1" spans="1:260">
      <c r="A115" s="128" t="s">
        <v>3106</v>
      </c>
      <c r="B115" s="128"/>
      <c r="C115" s="135" t="s">
        <v>3107</v>
      </c>
      <c r="D115" s="124">
        <f t="shared" si="20"/>
        <v>0.35</v>
      </c>
      <c r="E115" s="141">
        <v>0.35</v>
      </c>
      <c r="F115" s="141">
        <f t="shared" si="19"/>
        <v>0</v>
      </c>
      <c r="G115" s="141"/>
      <c r="H115" s="141"/>
      <c r="I115" s="167"/>
      <c r="J115" s="167">
        <v>0.35</v>
      </c>
      <c r="K115" s="137"/>
      <c r="L115" s="163" t="s">
        <v>3108</v>
      </c>
      <c r="M115" s="163" t="s">
        <v>3077</v>
      </c>
      <c r="N115" s="160" t="s">
        <v>2925</v>
      </c>
      <c r="O115" s="160"/>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09"/>
      <c r="BR115" s="109"/>
      <c r="BS115" s="109"/>
      <c r="BT115" s="109"/>
      <c r="BU115" s="109"/>
      <c r="BV115" s="109"/>
      <c r="BW115" s="109"/>
      <c r="BX115" s="109"/>
      <c r="BY115" s="109"/>
      <c r="BZ115" s="109"/>
      <c r="CA115" s="109"/>
      <c r="CB115" s="109"/>
      <c r="CC115" s="109"/>
      <c r="CD115" s="109"/>
      <c r="CE115" s="109"/>
      <c r="CF115" s="109"/>
      <c r="CG115" s="109"/>
      <c r="CH115" s="109"/>
      <c r="CI115" s="109"/>
      <c r="CJ115" s="109"/>
      <c r="CK115" s="109"/>
      <c r="CL115" s="109"/>
      <c r="CM115" s="109"/>
      <c r="CN115" s="109"/>
      <c r="CO115" s="109"/>
      <c r="CP115" s="109"/>
      <c r="CQ115" s="109"/>
      <c r="CR115" s="109"/>
      <c r="CS115" s="109"/>
      <c r="CT115" s="109"/>
      <c r="CU115" s="109"/>
      <c r="CV115" s="109"/>
      <c r="CW115" s="109"/>
      <c r="CX115" s="109"/>
      <c r="CY115" s="109"/>
      <c r="CZ115" s="109"/>
      <c r="DA115" s="109"/>
      <c r="DB115" s="109"/>
      <c r="DC115" s="109"/>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09"/>
      <c r="EK115" s="109"/>
      <c r="EL115" s="109"/>
      <c r="EM115" s="109"/>
      <c r="EN115" s="109"/>
      <c r="EO115" s="109"/>
      <c r="EP115" s="109"/>
      <c r="EQ115" s="109"/>
      <c r="ER115" s="109"/>
      <c r="ES115" s="109"/>
      <c r="ET115" s="109"/>
      <c r="EU115" s="109"/>
      <c r="EV115" s="109"/>
      <c r="EW115" s="109"/>
      <c r="EX115" s="109"/>
      <c r="EY115" s="109"/>
      <c r="EZ115" s="109"/>
      <c r="FA115" s="109"/>
      <c r="FB115" s="109"/>
      <c r="FC115" s="109"/>
      <c r="FD115" s="109"/>
      <c r="FE115" s="109"/>
      <c r="FF115" s="109"/>
      <c r="FG115" s="109"/>
      <c r="FH115" s="109"/>
      <c r="FI115" s="109"/>
      <c r="FJ115" s="109"/>
      <c r="FK115" s="109"/>
      <c r="FL115" s="109"/>
      <c r="FM115" s="109"/>
      <c r="FN115" s="109"/>
      <c r="FO115" s="109"/>
      <c r="FP115" s="109"/>
      <c r="FQ115" s="109"/>
      <c r="FR115" s="109"/>
      <c r="FS115" s="109"/>
      <c r="FT115" s="109"/>
      <c r="FU115" s="109"/>
      <c r="FV115" s="109"/>
      <c r="FW115" s="109"/>
      <c r="FX115" s="109"/>
      <c r="FY115" s="109"/>
      <c r="FZ115" s="109"/>
      <c r="GA115" s="109"/>
      <c r="GB115" s="109"/>
      <c r="GC115" s="109"/>
      <c r="GD115" s="109"/>
      <c r="GE115" s="109"/>
      <c r="GF115" s="109"/>
      <c r="GG115" s="109"/>
      <c r="GH115" s="109"/>
      <c r="GI115" s="109"/>
      <c r="GJ115" s="109"/>
      <c r="GK115" s="109"/>
      <c r="GL115" s="109"/>
      <c r="GM115" s="109"/>
      <c r="GN115" s="109"/>
      <c r="GO115" s="109"/>
      <c r="GP115" s="109"/>
      <c r="GQ115" s="109"/>
      <c r="GR115" s="109"/>
      <c r="GS115" s="109"/>
      <c r="GT115" s="109"/>
      <c r="GU115" s="109"/>
      <c r="GV115" s="109"/>
      <c r="GW115" s="109"/>
      <c r="GX115" s="109"/>
      <c r="GY115" s="109"/>
      <c r="GZ115" s="109"/>
      <c r="HA115" s="109"/>
      <c r="HB115" s="109"/>
      <c r="HC115" s="109"/>
      <c r="HD115" s="109"/>
      <c r="HE115" s="109"/>
      <c r="HF115" s="109"/>
      <c r="HG115" s="109"/>
      <c r="HH115" s="109"/>
      <c r="HI115" s="109"/>
      <c r="HJ115" s="109"/>
      <c r="HK115" s="109"/>
      <c r="HL115" s="109"/>
      <c r="HM115" s="109"/>
      <c r="HN115" s="109"/>
      <c r="HO115" s="109"/>
      <c r="HP115" s="109"/>
      <c r="HQ115" s="109"/>
      <c r="HR115" s="109"/>
      <c r="HS115" s="109"/>
      <c r="HT115" s="109"/>
      <c r="HU115" s="109"/>
      <c r="HV115" s="109"/>
      <c r="HW115" s="109"/>
      <c r="HX115" s="109"/>
      <c r="HY115" s="109"/>
      <c r="HZ115" s="109"/>
      <c r="IA115" s="109"/>
      <c r="IB115" s="109"/>
      <c r="IC115" s="109"/>
      <c r="ID115" s="109"/>
      <c r="IE115" s="109"/>
      <c r="IF115" s="109"/>
      <c r="IG115" s="109"/>
      <c r="IH115" s="109"/>
      <c r="II115" s="109"/>
      <c r="IJ115" s="109"/>
      <c r="IK115" s="109"/>
      <c r="IL115" s="109"/>
      <c r="IM115" s="109"/>
      <c r="IN115" s="109"/>
      <c r="IO115" s="109"/>
      <c r="IP115" s="109"/>
      <c r="IQ115" s="109"/>
      <c r="IR115" s="109"/>
      <c r="IS115" s="109"/>
      <c r="IT115" s="109"/>
      <c r="IU115" s="109"/>
      <c r="IV115" s="109"/>
      <c r="IW115" s="109"/>
      <c r="IX115" s="109"/>
      <c r="IY115" s="109"/>
      <c r="IZ115" s="109"/>
    </row>
    <row r="116" s="107" customFormat="1" ht="40" customHeight="1" spans="1:260">
      <c r="A116" s="128" t="s">
        <v>3109</v>
      </c>
      <c r="B116" s="128"/>
      <c r="C116" s="135" t="s">
        <v>3110</v>
      </c>
      <c r="D116" s="124">
        <f t="shared" si="20"/>
        <v>24.29</v>
      </c>
      <c r="E116" s="141">
        <v>24.29</v>
      </c>
      <c r="F116" s="141">
        <f t="shared" si="19"/>
        <v>0</v>
      </c>
      <c r="G116" s="141">
        <v>24.29</v>
      </c>
      <c r="H116" s="141"/>
      <c r="I116" s="167"/>
      <c r="J116" s="167"/>
      <c r="K116" s="137"/>
      <c r="L116" s="163" t="s">
        <v>3051</v>
      </c>
      <c r="M116" s="163" t="s">
        <v>2924</v>
      </c>
      <c r="N116" s="160" t="s">
        <v>2925</v>
      </c>
      <c r="O116" s="180"/>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BZ116" s="109"/>
      <c r="CA116" s="109"/>
      <c r="CB116" s="109"/>
      <c r="CC116" s="109"/>
      <c r="CD116" s="109"/>
      <c r="CE116" s="109"/>
      <c r="CF116" s="109"/>
      <c r="CG116" s="109"/>
      <c r="CH116" s="109"/>
      <c r="CI116" s="109"/>
      <c r="CJ116" s="109"/>
      <c r="CK116" s="109"/>
      <c r="CL116" s="109"/>
      <c r="CM116" s="109"/>
      <c r="CN116" s="109"/>
      <c r="CO116" s="109"/>
      <c r="CP116" s="109"/>
      <c r="CQ116" s="109"/>
      <c r="CR116" s="109"/>
      <c r="CS116" s="109"/>
      <c r="CT116" s="109"/>
      <c r="CU116" s="109"/>
      <c r="CV116" s="109"/>
      <c r="CW116" s="109"/>
      <c r="CX116" s="109"/>
      <c r="CY116" s="109"/>
      <c r="CZ116" s="109"/>
      <c r="DA116" s="109"/>
      <c r="DB116" s="109"/>
      <c r="DC116" s="109"/>
      <c r="DD116" s="109"/>
      <c r="DE116" s="109"/>
      <c r="DF116" s="109"/>
      <c r="DG116" s="109"/>
      <c r="DH116" s="109"/>
      <c r="DI116" s="109"/>
      <c r="DJ116" s="109"/>
      <c r="DK116" s="109"/>
      <c r="DL116" s="109"/>
      <c r="DM116" s="109"/>
      <c r="DN116" s="109"/>
      <c r="DO116" s="109"/>
      <c r="DP116" s="109"/>
      <c r="DQ116" s="109"/>
      <c r="DR116" s="109"/>
      <c r="DS116" s="109"/>
      <c r="DT116" s="109"/>
      <c r="DU116" s="109"/>
      <c r="DV116" s="109"/>
      <c r="DW116" s="109"/>
      <c r="DX116" s="109"/>
      <c r="DY116" s="109"/>
      <c r="DZ116" s="109"/>
      <c r="EA116" s="109"/>
      <c r="EB116" s="109"/>
      <c r="EC116" s="109"/>
      <c r="ED116" s="109"/>
      <c r="EE116" s="109"/>
      <c r="EF116" s="109"/>
      <c r="EG116" s="109"/>
      <c r="EH116" s="109"/>
      <c r="EI116" s="109"/>
      <c r="EJ116" s="109"/>
      <c r="EK116" s="109"/>
      <c r="EL116" s="109"/>
      <c r="EM116" s="109"/>
      <c r="EN116" s="109"/>
      <c r="EO116" s="109"/>
      <c r="EP116" s="109"/>
      <c r="EQ116" s="109"/>
      <c r="ER116" s="109"/>
      <c r="ES116" s="109"/>
      <c r="ET116" s="109"/>
      <c r="EU116" s="109"/>
      <c r="EV116" s="109"/>
      <c r="EW116" s="109"/>
      <c r="EX116" s="109"/>
      <c r="EY116" s="109"/>
      <c r="EZ116" s="109"/>
      <c r="FA116" s="109"/>
      <c r="FB116" s="109"/>
      <c r="FC116" s="109"/>
      <c r="FD116" s="109"/>
      <c r="FE116" s="109"/>
      <c r="FF116" s="109"/>
      <c r="FG116" s="109"/>
      <c r="FH116" s="109"/>
      <c r="FI116" s="109"/>
      <c r="FJ116" s="109"/>
      <c r="FK116" s="109"/>
      <c r="FL116" s="109"/>
      <c r="FM116" s="109"/>
      <c r="FN116" s="109"/>
      <c r="FO116" s="109"/>
      <c r="FP116" s="109"/>
      <c r="FQ116" s="109"/>
      <c r="FR116" s="109"/>
      <c r="FS116" s="109"/>
      <c r="FT116" s="109"/>
      <c r="FU116" s="109"/>
      <c r="FV116" s="109"/>
      <c r="FW116" s="109"/>
      <c r="FX116" s="109"/>
      <c r="FY116" s="109"/>
      <c r="FZ116" s="109"/>
      <c r="GA116" s="109"/>
      <c r="GB116" s="109"/>
      <c r="GC116" s="109"/>
      <c r="GD116" s="109"/>
      <c r="GE116" s="109"/>
      <c r="GF116" s="109"/>
      <c r="GG116" s="109"/>
      <c r="GH116" s="109"/>
      <c r="GI116" s="109"/>
      <c r="GJ116" s="109"/>
      <c r="GK116" s="109"/>
      <c r="GL116" s="109"/>
      <c r="GM116" s="109"/>
      <c r="GN116" s="109"/>
      <c r="GO116" s="109"/>
      <c r="GP116" s="109"/>
      <c r="GQ116" s="109"/>
      <c r="GR116" s="109"/>
      <c r="GS116" s="109"/>
      <c r="GT116" s="109"/>
      <c r="GU116" s="109"/>
      <c r="GV116" s="109"/>
      <c r="GW116" s="109"/>
      <c r="GX116" s="109"/>
      <c r="GY116" s="109"/>
      <c r="GZ116" s="109"/>
      <c r="HA116" s="109"/>
      <c r="HB116" s="109"/>
      <c r="HC116" s="109"/>
      <c r="HD116" s="109"/>
      <c r="HE116" s="109"/>
      <c r="HF116" s="109"/>
      <c r="HG116" s="109"/>
      <c r="HH116" s="109"/>
      <c r="HI116" s="109"/>
      <c r="HJ116" s="109"/>
      <c r="HK116" s="109"/>
      <c r="HL116" s="109"/>
      <c r="HM116" s="109"/>
      <c r="HN116" s="109"/>
      <c r="HO116" s="109"/>
      <c r="HP116" s="109"/>
      <c r="HQ116" s="109"/>
      <c r="HR116" s="109"/>
      <c r="HS116" s="109"/>
      <c r="HT116" s="109"/>
      <c r="HU116" s="109"/>
      <c r="HV116" s="109"/>
      <c r="HW116" s="109"/>
      <c r="HX116" s="109"/>
      <c r="HY116" s="109"/>
      <c r="HZ116" s="109"/>
      <c r="IA116" s="109"/>
      <c r="IB116" s="109"/>
      <c r="IC116" s="109"/>
      <c r="ID116" s="109"/>
      <c r="IE116" s="109"/>
      <c r="IF116" s="109"/>
      <c r="IG116" s="109"/>
      <c r="IH116" s="109"/>
      <c r="II116" s="109"/>
      <c r="IJ116" s="109"/>
      <c r="IK116" s="109"/>
      <c r="IL116" s="109"/>
      <c r="IM116" s="109"/>
      <c r="IN116" s="109"/>
      <c r="IO116" s="109"/>
      <c r="IP116" s="109"/>
      <c r="IQ116" s="109"/>
      <c r="IR116" s="109"/>
      <c r="IS116" s="109"/>
      <c r="IT116" s="109"/>
      <c r="IU116" s="109"/>
      <c r="IV116" s="109"/>
      <c r="IW116" s="109"/>
      <c r="IX116" s="109"/>
      <c r="IY116" s="109"/>
      <c r="IZ116" s="109"/>
    </row>
    <row r="117" s="107" customFormat="1" ht="40" customHeight="1" spans="1:260">
      <c r="A117" s="139" t="s">
        <v>3111</v>
      </c>
      <c r="B117" s="128"/>
      <c r="C117" s="128"/>
      <c r="D117" s="124">
        <f t="shared" si="20"/>
        <v>-1695.78575</v>
      </c>
      <c r="E117" s="126">
        <f t="shared" ref="E117:K117" si="21">SUM(E118:E138)</f>
        <v>30030.59425</v>
      </c>
      <c r="F117" s="126">
        <f t="shared" si="21"/>
        <v>31726.38</v>
      </c>
      <c r="G117" s="126">
        <f>SUM(G118:G133)</f>
        <v>28058.1399</v>
      </c>
      <c r="H117" s="126">
        <f>SUM(H118:H133)</f>
        <v>28195.6</v>
      </c>
      <c r="I117" s="158">
        <f t="shared" si="21"/>
        <v>23162.85</v>
      </c>
      <c r="J117" s="126">
        <f t="shared" si="21"/>
        <v>1972.45435</v>
      </c>
      <c r="K117" s="126">
        <f t="shared" si="21"/>
        <v>3530.78</v>
      </c>
      <c r="L117" s="181"/>
      <c r="M117" s="181"/>
      <c r="N117" s="160"/>
      <c r="O117" s="160"/>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09"/>
      <c r="AY117" s="109"/>
      <c r="AZ117" s="109"/>
      <c r="BA117" s="109"/>
      <c r="BB117" s="109"/>
      <c r="BC117" s="109"/>
      <c r="BD117" s="109"/>
      <c r="BE117" s="109"/>
      <c r="BF117" s="109"/>
      <c r="BG117" s="109"/>
      <c r="BH117" s="109"/>
      <c r="BI117" s="109"/>
      <c r="BJ117" s="109"/>
      <c r="BK117" s="109"/>
      <c r="BL117" s="109"/>
      <c r="BM117" s="109"/>
      <c r="BN117" s="109"/>
      <c r="BO117" s="109"/>
      <c r="BP117" s="109"/>
      <c r="BQ117" s="109"/>
      <c r="BR117" s="109"/>
      <c r="BS117" s="109"/>
      <c r="BT117" s="109"/>
      <c r="BU117" s="109"/>
      <c r="BV117" s="109"/>
      <c r="BW117" s="109"/>
      <c r="BX117" s="109"/>
      <c r="BY117" s="109"/>
      <c r="BZ117" s="109"/>
      <c r="CA117" s="109"/>
      <c r="CB117" s="109"/>
      <c r="CC117" s="109"/>
      <c r="CD117" s="109"/>
      <c r="CE117" s="109"/>
      <c r="CF117" s="109"/>
      <c r="CG117" s="109"/>
      <c r="CH117" s="109"/>
      <c r="CI117" s="109"/>
      <c r="CJ117" s="109"/>
      <c r="CK117" s="109"/>
      <c r="CL117" s="109"/>
      <c r="CM117" s="109"/>
      <c r="CN117" s="109"/>
      <c r="CO117" s="109"/>
      <c r="CP117" s="109"/>
      <c r="CQ117" s="109"/>
      <c r="CR117" s="109"/>
      <c r="CS117" s="109"/>
      <c r="CT117" s="109"/>
      <c r="CU117" s="109"/>
      <c r="CV117" s="109"/>
      <c r="CW117" s="109"/>
      <c r="CX117" s="109"/>
      <c r="CY117" s="109"/>
      <c r="CZ117" s="109"/>
      <c r="DA117" s="109"/>
      <c r="DB117" s="109"/>
      <c r="DC117" s="109"/>
      <c r="DD117" s="109"/>
      <c r="DE117" s="109"/>
      <c r="DF117" s="109"/>
      <c r="DG117" s="109"/>
      <c r="DH117" s="109"/>
      <c r="DI117" s="109"/>
      <c r="DJ117" s="109"/>
      <c r="DK117" s="109"/>
      <c r="DL117" s="109"/>
      <c r="DM117" s="109"/>
      <c r="DN117" s="109"/>
      <c r="DO117" s="109"/>
      <c r="DP117" s="109"/>
      <c r="DQ117" s="109"/>
      <c r="DR117" s="109"/>
      <c r="DS117" s="109"/>
      <c r="DT117" s="109"/>
      <c r="DU117" s="109"/>
      <c r="DV117" s="109"/>
      <c r="DW117" s="109"/>
      <c r="DX117" s="109"/>
      <c r="DY117" s="109"/>
      <c r="DZ117" s="109"/>
      <c r="EA117" s="109"/>
      <c r="EB117" s="109"/>
      <c r="EC117" s="109"/>
      <c r="ED117" s="109"/>
      <c r="EE117" s="109"/>
      <c r="EF117" s="109"/>
      <c r="EG117" s="109"/>
      <c r="EH117" s="109"/>
      <c r="EI117" s="109"/>
      <c r="EJ117" s="109"/>
      <c r="EK117" s="109"/>
      <c r="EL117" s="109"/>
      <c r="EM117" s="109"/>
      <c r="EN117" s="109"/>
      <c r="EO117" s="109"/>
      <c r="EP117" s="109"/>
      <c r="EQ117" s="109"/>
      <c r="ER117" s="109"/>
      <c r="ES117" s="109"/>
      <c r="ET117" s="109"/>
      <c r="EU117" s="109"/>
      <c r="EV117" s="109"/>
      <c r="EW117" s="109"/>
      <c r="EX117" s="109"/>
      <c r="EY117" s="109"/>
      <c r="EZ117" s="109"/>
      <c r="FA117" s="109"/>
      <c r="FB117" s="109"/>
      <c r="FC117" s="109"/>
      <c r="FD117" s="109"/>
      <c r="FE117" s="109"/>
      <c r="FF117" s="109"/>
      <c r="FG117" s="109"/>
      <c r="FH117" s="109"/>
      <c r="FI117" s="109"/>
      <c r="FJ117" s="109"/>
      <c r="FK117" s="109"/>
      <c r="FL117" s="109"/>
      <c r="FM117" s="109"/>
      <c r="FN117" s="109"/>
      <c r="FO117" s="109"/>
      <c r="FP117" s="109"/>
      <c r="FQ117" s="109"/>
      <c r="FR117" s="109"/>
      <c r="FS117" s="109"/>
      <c r="FT117" s="109"/>
      <c r="FU117" s="109"/>
      <c r="FV117" s="109"/>
      <c r="FW117" s="109"/>
      <c r="FX117" s="109"/>
      <c r="FY117" s="109"/>
      <c r="FZ117" s="109"/>
      <c r="GA117" s="109"/>
      <c r="GB117" s="109"/>
      <c r="GC117" s="109"/>
      <c r="GD117" s="109"/>
      <c r="GE117" s="109"/>
      <c r="GF117" s="109"/>
      <c r="GG117" s="109"/>
      <c r="GH117" s="109"/>
      <c r="GI117" s="109"/>
      <c r="GJ117" s="109"/>
      <c r="GK117" s="109"/>
      <c r="GL117" s="109"/>
      <c r="GM117" s="109"/>
      <c r="GN117" s="109"/>
      <c r="GO117" s="109"/>
      <c r="GP117" s="109"/>
      <c r="GQ117" s="109"/>
      <c r="GR117" s="109"/>
      <c r="GS117" s="109"/>
      <c r="GT117" s="109"/>
      <c r="GU117" s="109"/>
      <c r="GV117" s="109"/>
      <c r="GW117" s="109"/>
      <c r="GX117" s="109"/>
      <c r="GY117" s="109"/>
      <c r="GZ117" s="109"/>
      <c r="HA117" s="109"/>
      <c r="HB117" s="109"/>
      <c r="HC117" s="109"/>
      <c r="HD117" s="109"/>
      <c r="HE117" s="109"/>
      <c r="HF117" s="109"/>
      <c r="HG117" s="109"/>
      <c r="HH117" s="109"/>
      <c r="HI117" s="109"/>
      <c r="HJ117" s="109"/>
      <c r="HK117" s="109"/>
      <c r="HL117" s="109"/>
      <c r="HM117" s="109"/>
      <c r="HN117" s="109"/>
      <c r="HO117" s="109"/>
      <c r="HP117" s="109"/>
      <c r="HQ117" s="109"/>
      <c r="HR117" s="109"/>
      <c r="HS117" s="109"/>
      <c r="HT117" s="109"/>
      <c r="HU117" s="109"/>
      <c r="HV117" s="109"/>
      <c r="HW117" s="109"/>
      <c r="HX117" s="109"/>
      <c r="HY117" s="109"/>
      <c r="HZ117" s="109"/>
      <c r="IA117" s="109"/>
      <c r="IB117" s="109"/>
      <c r="IC117" s="109"/>
      <c r="ID117" s="109"/>
      <c r="IE117" s="109"/>
      <c r="IF117" s="109"/>
      <c r="IG117" s="109"/>
      <c r="IH117" s="109"/>
      <c r="II117" s="109"/>
      <c r="IJ117" s="109"/>
      <c r="IK117" s="109"/>
      <c r="IL117" s="109"/>
      <c r="IM117" s="109"/>
      <c r="IN117" s="109"/>
      <c r="IO117" s="109"/>
      <c r="IP117" s="109"/>
      <c r="IQ117" s="109"/>
      <c r="IR117" s="109"/>
      <c r="IS117" s="109"/>
      <c r="IT117" s="109"/>
      <c r="IU117" s="109"/>
      <c r="IV117" s="109"/>
      <c r="IW117" s="109"/>
      <c r="IX117" s="109"/>
      <c r="IY117" s="109"/>
      <c r="IZ117" s="109"/>
    </row>
    <row r="118" s="107" customFormat="1" ht="40" customHeight="1" spans="1:260">
      <c r="A118" s="128" t="s">
        <v>3112</v>
      </c>
      <c r="B118" s="128"/>
      <c r="C118" s="128" t="s">
        <v>3113</v>
      </c>
      <c r="D118" s="124">
        <f t="shared" si="20"/>
        <v>-1687.51</v>
      </c>
      <c r="E118" s="176">
        <f>12152+775</f>
        <v>12927</v>
      </c>
      <c r="F118" s="176">
        <f t="shared" ref="F118:F133" si="22">H118+K118</f>
        <v>14614.51</v>
      </c>
      <c r="G118" s="176">
        <v>12927</v>
      </c>
      <c r="H118" s="176">
        <v>14614.51</v>
      </c>
      <c r="I118" s="182">
        <v>13000</v>
      </c>
      <c r="J118" s="183"/>
      <c r="K118" s="137"/>
      <c r="L118" s="163" t="s">
        <v>3114</v>
      </c>
      <c r="M118" s="163" t="s">
        <v>3115</v>
      </c>
      <c r="N118" s="160" t="s">
        <v>2925</v>
      </c>
      <c r="O118" s="160"/>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09"/>
      <c r="AY118" s="109"/>
      <c r="AZ118" s="109"/>
      <c r="BA118" s="109"/>
      <c r="BB118" s="109"/>
      <c r="BC118" s="109"/>
      <c r="BD118" s="109"/>
      <c r="BE118" s="109"/>
      <c r="BF118" s="109"/>
      <c r="BG118" s="109"/>
      <c r="BH118" s="109"/>
      <c r="BI118" s="109"/>
      <c r="BJ118" s="109"/>
      <c r="BK118" s="109"/>
      <c r="BL118" s="109"/>
      <c r="BM118" s="109"/>
      <c r="BN118" s="109"/>
      <c r="BO118" s="109"/>
      <c r="BP118" s="109"/>
      <c r="BQ118" s="109"/>
      <c r="BR118" s="109"/>
      <c r="BS118" s="109"/>
      <c r="BT118" s="109"/>
      <c r="BU118" s="109"/>
      <c r="BV118" s="109"/>
      <c r="BW118" s="109"/>
      <c r="BX118" s="109"/>
      <c r="BY118" s="109"/>
      <c r="BZ118" s="109"/>
      <c r="CA118" s="109"/>
      <c r="CB118" s="109"/>
      <c r="CC118" s="109"/>
      <c r="CD118" s="109"/>
      <c r="CE118" s="109"/>
      <c r="CF118" s="109"/>
      <c r="CG118" s="109"/>
      <c r="CH118" s="109"/>
      <c r="CI118" s="109"/>
      <c r="CJ118" s="109"/>
      <c r="CK118" s="109"/>
      <c r="CL118" s="109"/>
      <c r="CM118" s="109"/>
      <c r="CN118" s="109"/>
      <c r="CO118" s="109"/>
      <c r="CP118" s="109"/>
      <c r="CQ118" s="109"/>
      <c r="CR118" s="109"/>
      <c r="CS118" s="109"/>
      <c r="CT118" s="109"/>
      <c r="CU118" s="109"/>
      <c r="CV118" s="109"/>
      <c r="CW118" s="109"/>
      <c r="CX118" s="109"/>
      <c r="CY118" s="109"/>
      <c r="CZ118" s="109"/>
      <c r="DA118" s="109"/>
      <c r="DB118" s="109"/>
      <c r="DC118" s="109"/>
      <c r="DD118" s="109"/>
      <c r="DE118" s="109"/>
      <c r="DF118" s="109"/>
      <c r="DG118" s="109"/>
      <c r="DH118" s="109"/>
      <c r="DI118" s="109"/>
      <c r="DJ118" s="109"/>
      <c r="DK118" s="109"/>
      <c r="DL118" s="109"/>
      <c r="DM118" s="109"/>
      <c r="DN118" s="109"/>
      <c r="DO118" s="109"/>
      <c r="DP118" s="109"/>
      <c r="DQ118" s="109"/>
      <c r="DR118" s="109"/>
      <c r="DS118" s="109"/>
      <c r="DT118" s="109"/>
      <c r="DU118" s="109"/>
      <c r="DV118" s="109"/>
      <c r="DW118" s="109"/>
      <c r="DX118" s="109"/>
      <c r="DY118" s="109"/>
      <c r="DZ118" s="109"/>
      <c r="EA118" s="109"/>
      <c r="EB118" s="109"/>
      <c r="EC118" s="109"/>
      <c r="ED118" s="109"/>
      <c r="EE118" s="109"/>
      <c r="EF118" s="109"/>
      <c r="EG118" s="109"/>
      <c r="EH118" s="109"/>
      <c r="EI118" s="109"/>
      <c r="EJ118" s="109"/>
      <c r="EK118" s="109"/>
      <c r="EL118" s="109"/>
      <c r="EM118" s="109"/>
      <c r="EN118" s="109"/>
      <c r="EO118" s="109"/>
      <c r="EP118" s="109"/>
      <c r="EQ118" s="109"/>
      <c r="ER118" s="109"/>
      <c r="ES118" s="109"/>
      <c r="ET118" s="109"/>
      <c r="EU118" s="109"/>
      <c r="EV118" s="109"/>
      <c r="EW118" s="109"/>
      <c r="EX118" s="109"/>
      <c r="EY118" s="109"/>
      <c r="EZ118" s="109"/>
      <c r="FA118" s="109"/>
      <c r="FB118" s="109"/>
      <c r="FC118" s="109"/>
      <c r="FD118" s="109"/>
      <c r="FE118" s="109"/>
      <c r="FF118" s="109"/>
      <c r="FG118" s="109"/>
      <c r="FH118" s="109"/>
      <c r="FI118" s="109"/>
      <c r="FJ118" s="109"/>
      <c r="FK118" s="109"/>
      <c r="FL118" s="109"/>
      <c r="FM118" s="109"/>
      <c r="FN118" s="109"/>
      <c r="FO118" s="109"/>
      <c r="FP118" s="109"/>
      <c r="FQ118" s="109"/>
      <c r="FR118" s="109"/>
      <c r="FS118" s="109"/>
      <c r="FT118" s="109"/>
      <c r="FU118" s="109"/>
      <c r="FV118" s="109"/>
      <c r="FW118" s="109"/>
      <c r="FX118" s="109"/>
      <c r="FY118" s="109"/>
      <c r="FZ118" s="109"/>
      <c r="GA118" s="109"/>
      <c r="GB118" s="109"/>
      <c r="GC118" s="109"/>
      <c r="GD118" s="109"/>
      <c r="GE118" s="109"/>
      <c r="GF118" s="109"/>
      <c r="GG118" s="109"/>
      <c r="GH118" s="109"/>
      <c r="GI118" s="109"/>
      <c r="GJ118" s="109"/>
      <c r="GK118" s="109"/>
      <c r="GL118" s="109"/>
      <c r="GM118" s="109"/>
      <c r="GN118" s="109"/>
      <c r="GO118" s="109"/>
      <c r="GP118" s="109"/>
      <c r="GQ118" s="109"/>
      <c r="GR118" s="109"/>
      <c r="GS118" s="109"/>
      <c r="GT118" s="109"/>
      <c r="GU118" s="109"/>
      <c r="GV118" s="109"/>
      <c r="GW118" s="109"/>
      <c r="GX118" s="109"/>
      <c r="GY118" s="109"/>
      <c r="GZ118" s="109"/>
      <c r="HA118" s="109"/>
      <c r="HB118" s="109"/>
      <c r="HC118" s="109"/>
      <c r="HD118" s="109"/>
      <c r="HE118" s="109"/>
      <c r="HF118" s="109"/>
      <c r="HG118" s="109"/>
      <c r="HH118" s="109"/>
      <c r="HI118" s="109"/>
      <c r="HJ118" s="109"/>
      <c r="HK118" s="109"/>
      <c r="HL118" s="109"/>
      <c r="HM118" s="109"/>
      <c r="HN118" s="109"/>
      <c r="HO118" s="109"/>
      <c r="HP118" s="109"/>
      <c r="HQ118" s="109"/>
      <c r="HR118" s="109"/>
      <c r="HS118" s="109"/>
      <c r="HT118" s="109"/>
      <c r="HU118" s="109"/>
      <c r="HV118" s="109"/>
      <c r="HW118" s="109"/>
      <c r="HX118" s="109"/>
      <c r="HY118" s="109"/>
      <c r="HZ118" s="109"/>
      <c r="IA118" s="109"/>
      <c r="IB118" s="109"/>
      <c r="IC118" s="109"/>
      <c r="ID118" s="109"/>
      <c r="IE118" s="109"/>
      <c r="IF118" s="109"/>
      <c r="IG118" s="109"/>
      <c r="IH118" s="109"/>
      <c r="II118" s="109"/>
      <c r="IJ118" s="109"/>
      <c r="IK118" s="109"/>
      <c r="IL118" s="109"/>
      <c r="IM118" s="109"/>
      <c r="IN118" s="109"/>
      <c r="IO118" s="109"/>
      <c r="IP118" s="109"/>
      <c r="IQ118" s="109"/>
      <c r="IR118" s="109"/>
      <c r="IS118" s="109"/>
      <c r="IT118" s="109"/>
      <c r="IU118" s="109"/>
      <c r="IV118" s="109"/>
      <c r="IW118" s="109"/>
      <c r="IX118" s="109"/>
      <c r="IY118" s="109"/>
      <c r="IZ118" s="109"/>
    </row>
    <row r="119" s="107" customFormat="1" ht="40" customHeight="1" spans="1:260">
      <c r="A119" s="128" t="s">
        <v>3116</v>
      </c>
      <c r="B119" s="128"/>
      <c r="C119" s="128" t="s">
        <v>3117</v>
      </c>
      <c r="D119" s="124">
        <f t="shared" si="20"/>
        <v>-1030.66</v>
      </c>
      <c r="E119" s="176">
        <v>6338</v>
      </c>
      <c r="F119" s="176">
        <f t="shared" si="22"/>
        <v>7368.66</v>
      </c>
      <c r="G119" s="177">
        <v>6338</v>
      </c>
      <c r="H119" s="177">
        <v>7368.66</v>
      </c>
      <c r="I119" s="182">
        <v>6100</v>
      </c>
      <c r="J119" s="183"/>
      <c r="K119" s="137"/>
      <c r="L119" s="163" t="s">
        <v>3114</v>
      </c>
      <c r="M119" s="163" t="s">
        <v>3115</v>
      </c>
      <c r="N119" s="160" t="s">
        <v>2925</v>
      </c>
      <c r="O119" s="160"/>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09"/>
      <c r="AY119" s="109"/>
      <c r="AZ119" s="109"/>
      <c r="BA119" s="109"/>
      <c r="BB119" s="109"/>
      <c r="BC119" s="109"/>
      <c r="BD119" s="109"/>
      <c r="BE119" s="109"/>
      <c r="BF119" s="109"/>
      <c r="BG119" s="109"/>
      <c r="BH119" s="109"/>
      <c r="BI119" s="109"/>
      <c r="BJ119" s="109"/>
      <c r="BK119" s="109"/>
      <c r="BL119" s="109"/>
      <c r="BM119" s="109"/>
      <c r="BN119" s="109"/>
      <c r="BO119" s="109"/>
      <c r="BP119" s="109"/>
      <c r="BQ119" s="109"/>
      <c r="BR119" s="109"/>
      <c r="BS119" s="109"/>
      <c r="BT119" s="109"/>
      <c r="BU119" s="109"/>
      <c r="BV119" s="109"/>
      <c r="BW119" s="109"/>
      <c r="BX119" s="109"/>
      <c r="BY119" s="109"/>
      <c r="BZ119" s="109"/>
      <c r="CA119" s="109"/>
      <c r="CB119" s="109"/>
      <c r="CC119" s="109"/>
      <c r="CD119" s="109"/>
      <c r="CE119" s="109"/>
      <c r="CF119" s="109"/>
      <c r="CG119" s="109"/>
      <c r="CH119" s="109"/>
      <c r="CI119" s="109"/>
      <c r="CJ119" s="109"/>
      <c r="CK119" s="109"/>
      <c r="CL119" s="109"/>
      <c r="CM119" s="109"/>
      <c r="CN119" s="109"/>
      <c r="CO119" s="109"/>
      <c r="CP119" s="109"/>
      <c r="CQ119" s="109"/>
      <c r="CR119" s="109"/>
      <c r="CS119" s="109"/>
      <c r="CT119" s="109"/>
      <c r="CU119" s="109"/>
      <c r="CV119" s="109"/>
      <c r="CW119" s="109"/>
      <c r="CX119" s="109"/>
      <c r="CY119" s="109"/>
      <c r="CZ119" s="109"/>
      <c r="DA119" s="109"/>
      <c r="DB119" s="109"/>
      <c r="DC119" s="109"/>
      <c r="DD119" s="109"/>
      <c r="DE119" s="109"/>
      <c r="DF119" s="109"/>
      <c r="DG119" s="109"/>
      <c r="DH119" s="109"/>
      <c r="DI119" s="109"/>
      <c r="DJ119" s="109"/>
      <c r="DK119" s="109"/>
      <c r="DL119" s="109"/>
      <c r="DM119" s="109"/>
      <c r="DN119" s="109"/>
      <c r="DO119" s="109"/>
      <c r="DP119" s="109"/>
      <c r="DQ119" s="109"/>
      <c r="DR119" s="109"/>
      <c r="DS119" s="109"/>
      <c r="DT119" s="109"/>
      <c r="DU119" s="109"/>
      <c r="DV119" s="109"/>
      <c r="DW119" s="109"/>
      <c r="DX119" s="109"/>
      <c r="DY119" s="109"/>
      <c r="DZ119" s="109"/>
      <c r="EA119" s="109"/>
      <c r="EB119" s="109"/>
      <c r="EC119" s="109"/>
      <c r="ED119" s="109"/>
      <c r="EE119" s="109"/>
      <c r="EF119" s="109"/>
      <c r="EG119" s="109"/>
      <c r="EH119" s="109"/>
      <c r="EI119" s="109"/>
      <c r="EJ119" s="109"/>
      <c r="EK119" s="109"/>
      <c r="EL119" s="109"/>
      <c r="EM119" s="109"/>
      <c r="EN119" s="109"/>
      <c r="EO119" s="109"/>
      <c r="EP119" s="109"/>
      <c r="EQ119" s="109"/>
      <c r="ER119" s="109"/>
      <c r="ES119" s="109"/>
      <c r="ET119" s="109"/>
      <c r="EU119" s="109"/>
      <c r="EV119" s="109"/>
      <c r="EW119" s="109"/>
      <c r="EX119" s="109"/>
      <c r="EY119" s="109"/>
      <c r="EZ119" s="109"/>
      <c r="FA119" s="109"/>
      <c r="FB119" s="109"/>
      <c r="FC119" s="109"/>
      <c r="FD119" s="109"/>
      <c r="FE119" s="109"/>
      <c r="FF119" s="109"/>
      <c r="FG119" s="109"/>
      <c r="FH119" s="109"/>
      <c r="FI119" s="109"/>
      <c r="FJ119" s="109"/>
      <c r="FK119" s="109"/>
      <c r="FL119" s="109"/>
      <c r="FM119" s="109"/>
      <c r="FN119" s="109"/>
      <c r="FO119" s="109"/>
      <c r="FP119" s="109"/>
      <c r="FQ119" s="109"/>
      <c r="FR119" s="109"/>
      <c r="FS119" s="109"/>
      <c r="FT119" s="109"/>
      <c r="FU119" s="109"/>
      <c r="FV119" s="109"/>
      <c r="FW119" s="109"/>
      <c r="FX119" s="109"/>
      <c r="FY119" s="109"/>
      <c r="FZ119" s="109"/>
      <c r="GA119" s="109"/>
      <c r="GB119" s="109"/>
      <c r="GC119" s="109"/>
      <c r="GD119" s="109"/>
      <c r="GE119" s="109"/>
      <c r="GF119" s="109"/>
      <c r="GG119" s="109"/>
      <c r="GH119" s="109"/>
      <c r="GI119" s="109"/>
      <c r="GJ119" s="109"/>
      <c r="GK119" s="109"/>
      <c r="GL119" s="109"/>
      <c r="GM119" s="109"/>
      <c r="GN119" s="109"/>
      <c r="GO119" s="109"/>
      <c r="GP119" s="109"/>
      <c r="GQ119" s="109"/>
      <c r="GR119" s="109"/>
      <c r="GS119" s="109"/>
      <c r="GT119" s="109"/>
      <c r="GU119" s="109"/>
      <c r="GV119" s="109"/>
      <c r="GW119" s="109"/>
      <c r="GX119" s="109"/>
      <c r="GY119" s="109"/>
      <c r="GZ119" s="109"/>
      <c r="HA119" s="109"/>
      <c r="HB119" s="109"/>
      <c r="HC119" s="109"/>
      <c r="HD119" s="109"/>
      <c r="HE119" s="109"/>
      <c r="HF119" s="109"/>
      <c r="HG119" s="109"/>
      <c r="HH119" s="109"/>
      <c r="HI119" s="109"/>
      <c r="HJ119" s="109"/>
      <c r="HK119" s="109"/>
      <c r="HL119" s="109"/>
      <c r="HM119" s="109"/>
      <c r="HN119" s="109"/>
      <c r="HO119" s="109"/>
      <c r="HP119" s="109"/>
      <c r="HQ119" s="109"/>
      <c r="HR119" s="109"/>
      <c r="HS119" s="109"/>
      <c r="HT119" s="109"/>
      <c r="HU119" s="109"/>
      <c r="HV119" s="109"/>
      <c r="HW119" s="109"/>
      <c r="HX119" s="109"/>
      <c r="HY119" s="109"/>
      <c r="HZ119" s="109"/>
      <c r="IA119" s="109"/>
      <c r="IB119" s="109"/>
      <c r="IC119" s="109"/>
      <c r="ID119" s="109"/>
      <c r="IE119" s="109"/>
      <c r="IF119" s="109"/>
      <c r="IG119" s="109"/>
      <c r="IH119" s="109"/>
      <c r="II119" s="109"/>
      <c r="IJ119" s="109"/>
      <c r="IK119" s="109"/>
      <c r="IL119" s="109"/>
      <c r="IM119" s="109"/>
      <c r="IN119" s="109"/>
      <c r="IO119" s="109"/>
      <c r="IP119" s="109"/>
      <c r="IQ119" s="109"/>
      <c r="IR119" s="109"/>
      <c r="IS119" s="109"/>
      <c r="IT119" s="109"/>
      <c r="IU119" s="109"/>
      <c r="IV119" s="109"/>
      <c r="IW119" s="109"/>
      <c r="IX119" s="109"/>
      <c r="IY119" s="109"/>
      <c r="IZ119" s="109"/>
    </row>
    <row r="120" s="107" customFormat="1" ht="40" customHeight="1" spans="1:260">
      <c r="A120" s="128" t="s">
        <v>3118</v>
      </c>
      <c r="B120" s="128"/>
      <c r="C120" s="128" t="s">
        <v>3119</v>
      </c>
      <c r="D120" s="124">
        <f t="shared" si="20"/>
        <v>109.41</v>
      </c>
      <c r="E120" s="176">
        <f>3516.18+187.02+411.1</f>
        <v>4114.3</v>
      </c>
      <c r="F120" s="176">
        <f t="shared" si="22"/>
        <v>4004.89</v>
      </c>
      <c r="G120" s="177">
        <v>4114.3</v>
      </c>
      <c r="H120" s="178">
        <v>4004.89</v>
      </c>
      <c r="I120" s="184">
        <v>3022.71</v>
      </c>
      <c r="J120" s="184"/>
      <c r="K120" s="137"/>
      <c r="L120" s="163" t="s">
        <v>3120</v>
      </c>
      <c r="M120" s="163" t="s">
        <v>3121</v>
      </c>
      <c r="N120" s="160" t="s">
        <v>2925</v>
      </c>
      <c r="O120" s="160"/>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109"/>
      <c r="AO120" s="109"/>
      <c r="AP120" s="109"/>
      <c r="AQ120" s="109"/>
      <c r="AR120" s="109"/>
      <c r="AS120" s="109"/>
      <c r="AT120" s="109"/>
      <c r="AU120" s="109"/>
      <c r="AV120" s="109"/>
      <c r="AW120" s="109"/>
      <c r="AX120" s="109"/>
      <c r="AY120" s="109"/>
      <c r="AZ120" s="109"/>
      <c r="BA120" s="109"/>
      <c r="BB120" s="109"/>
      <c r="BC120" s="109"/>
      <c r="BD120" s="109"/>
      <c r="BE120" s="109"/>
      <c r="BF120" s="109"/>
      <c r="BG120" s="109"/>
      <c r="BH120" s="109"/>
      <c r="BI120" s="109"/>
      <c r="BJ120" s="109"/>
      <c r="BK120" s="109"/>
      <c r="BL120" s="109"/>
      <c r="BM120" s="109"/>
      <c r="BN120" s="109"/>
      <c r="BO120" s="109"/>
      <c r="BP120" s="109"/>
      <c r="BQ120" s="109"/>
      <c r="BR120" s="109"/>
      <c r="BS120" s="109"/>
      <c r="BT120" s="109"/>
      <c r="BU120" s="109"/>
      <c r="BV120" s="109"/>
      <c r="BW120" s="109"/>
      <c r="BX120" s="109"/>
      <c r="BY120" s="109"/>
      <c r="BZ120" s="109"/>
      <c r="CA120" s="109"/>
      <c r="CB120" s="109"/>
      <c r="CC120" s="109"/>
      <c r="CD120" s="109"/>
      <c r="CE120" s="109"/>
      <c r="CF120" s="109"/>
      <c r="CG120" s="109"/>
      <c r="CH120" s="109"/>
      <c r="CI120" s="109"/>
      <c r="CJ120" s="109"/>
      <c r="CK120" s="109"/>
      <c r="CL120" s="109"/>
      <c r="CM120" s="109"/>
      <c r="CN120" s="109"/>
      <c r="CO120" s="109"/>
      <c r="CP120" s="109"/>
      <c r="CQ120" s="109"/>
      <c r="CR120" s="109"/>
      <c r="CS120" s="109"/>
      <c r="CT120" s="109"/>
      <c r="CU120" s="109"/>
      <c r="CV120" s="109"/>
      <c r="CW120" s="109"/>
      <c r="CX120" s="109"/>
      <c r="CY120" s="109"/>
      <c r="CZ120" s="109"/>
      <c r="DA120" s="109"/>
      <c r="DB120" s="109"/>
      <c r="DC120" s="109"/>
      <c r="DD120" s="109"/>
      <c r="DE120" s="109"/>
      <c r="DF120" s="109"/>
      <c r="DG120" s="109"/>
      <c r="DH120" s="109"/>
      <c r="DI120" s="109"/>
      <c r="DJ120" s="109"/>
      <c r="DK120" s="109"/>
      <c r="DL120" s="109"/>
      <c r="DM120" s="109"/>
      <c r="DN120" s="109"/>
      <c r="DO120" s="109"/>
      <c r="DP120" s="109"/>
      <c r="DQ120" s="109"/>
      <c r="DR120" s="109"/>
      <c r="DS120" s="109"/>
      <c r="DT120" s="109"/>
      <c r="DU120" s="109"/>
      <c r="DV120" s="109"/>
      <c r="DW120" s="109"/>
      <c r="DX120" s="109"/>
      <c r="DY120" s="109"/>
      <c r="DZ120" s="109"/>
      <c r="EA120" s="109"/>
      <c r="EB120" s="109"/>
      <c r="EC120" s="109"/>
      <c r="ED120" s="109"/>
      <c r="EE120" s="109"/>
      <c r="EF120" s="109"/>
      <c r="EG120" s="109"/>
      <c r="EH120" s="109"/>
      <c r="EI120" s="109"/>
      <c r="EJ120" s="109"/>
      <c r="EK120" s="109"/>
      <c r="EL120" s="109"/>
      <c r="EM120" s="109"/>
      <c r="EN120" s="109"/>
      <c r="EO120" s="109"/>
      <c r="EP120" s="109"/>
      <c r="EQ120" s="109"/>
      <c r="ER120" s="109"/>
      <c r="ES120" s="109"/>
      <c r="ET120" s="109"/>
      <c r="EU120" s="109"/>
      <c r="EV120" s="109"/>
      <c r="EW120" s="109"/>
      <c r="EX120" s="109"/>
      <c r="EY120" s="109"/>
      <c r="EZ120" s="109"/>
      <c r="FA120" s="109"/>
      <c r="FB120" s="109"/>
      <c r="FC120" s="109"/>
      <c r="FD120" s="109"/>
      <c r="FE120" s="109"/>
      <c r="FF120" s="109"/>
      <c r="FG120" s="109"/>
      <c r="FH120" s="109"/>
      <c r="FI120" s="109"/>
      <c r="FJ120" s="109"/>
      <c r="FK120" s="109"/>
      <c r="FL120" s="109"/>
      <c r="FM120" s="109"/>
      <c r="FN120" s="109"/>
      <c r="FO120" s="109"/>
      <c r="FP120" s="109"/>
      <c r="FQ120" s="109"/>
      <c r="FR120" s="109"/>
      <c r="FS120" s="109"/>
      <c r="FT120" s="109"/>
      <c r="FU120" s="109"/>
      <c r="FV120" s="109"/>
      <c r="FW120" s="109"/>
      <c r="FX120" s="109"/>
      <c r="FY120" s="109"/>
      <c r="FZ120" s="109"/>
      <c r="GA120" s="109"/>
      <c r="GB120" s="109"/>
      <c r="GC120" s="109"/>
      <c r="GD120" s="109"/>
      <c r="GE120" s="109"/>
      <c r="GF120" s="109"/>
      <c r="GG120" s="109"/>
      <c r="GH120" s="109"/>
      <c r="GI120" s="109"/>
      <c r="GJ120" s="109"/>
      <c r="GK120" s="109"/>
      <c r="GL120" s="109"/>
      <c r="GM120" s="109"/>
      <c r="GN120" s="109"/>
      <c r="GO120" s="109"/>
      <c r="GP120" s="109"/>
      <c r="GQ120" s="109"/>
      <c r="GR120" s="109"/>
      <c r="GS120" s="109"/>
      <c r="GT120" s="109"/>
      <c r="GU120" s="109"/>
      <c r="GV120" s="109"/>
      <c r="GW120" s="109"/>
      <c r="GX120" s="109"/>
      <c r="GY120" s="109"/>
      <c r="GZ120" s="109"/>
      <c r="HA120" s="109"/>
      <c r="HB120" s="109"/>
      <c r="HC120" s="109"/>
      <c r="HD120" s="109"/>
      <c r="HE120" s="109"/>
      <c r="HF120" s="109"/>
      <c r="HG120" s="109"/>
      <c r="HH120" s="109"/>
      <c r="HI120" s="109"/>
      <c r="HJ120" s="109"/>
      <c r="HK120" s="109"/>
      <c r="HL120" s="109"/>
      <c r="HM120" s="109"/>
      <c r="HN120" s="109"/>
      <c r="HO120" s="109"/>
      <c r="HP120" s="109"/>
      <c r="HQ120" s="109"/>
      <c r="HR120" s="109"/>
      <c r="HS120" s="109"/>
      <c r="HT120" s="109"/>
      <c r="HU120" s="109"/>
      <c r="HV120" s="109"/>
      <c r="HW120" s="109"/>
      <c r="HX120" s="109"/>
      <c r="HY120" s="109"/>
      <c r="HZ120" s="109"/>
      <c r="IA120" s="109"/>
      <c r="IB120" s="109"/>
      <c r="IC120" s="109"/>
      <c r="ID120" s="109"/>
      <c r="IE120" s="109"/>
      <c r="IF120" s="109"/>
      <c r="IG120" s="109"/>
      <c r="IH120" s="109"/>
      <c r="II120" s="109"/>
      <c r="IJ120" s="109"/>
      <c r="IK120" s="109"/>
      <c r="IL120" s="109"/>
      <c r="IM120" s="109"/>
      <c r="IN120" s="109"/>
      <c r="IO120" s="109"/>
      <c r="IP120" s="109"/>
      <c r="IQ120" s="109"/>
      <c r="IR120" s="109"/>
      <c r="IS120" s="109"/>
      <c r="IT120" s="109"/>
      <c r="IU120" s="109"/>
      <c r="IV120" s="109"/>
      <c r="IW120" s="109"/>
      <c r="IX120" s="109"/>
      <c r="IY120" s="109"/>
      <c r="IZ120" s="109"/>
    </row>
    <row r="121" s="107" customFormat="1" ht="40" customHeight="1" spans="1:260">
      <c r="A121" s="128" t="s">
        <v>3122</v>
      </c>
      <c r="B121" s="128"/>
      <c r="C121" s="128" t="s">
        <v>3123</v>
      </c>
      <c r="D121" s="124">
        <f t="shared" si="20"/>
        <v>-41.3</v>
      </c>
      <c r="E121" s="176">
        <f>1601.75+279.29</f>
        <v>1881.04</v>
      </c>
      <c r="F121" s="176">
        <f t="shared" si="22"/>
        <v>1922.34</v>
      </c>
      <c r="G121" s="177">
        <v>1881.04</v>
      </c>
      <c r="H121" s="178">
        <v>1922.34</v>
      </c>
      <c r="I121" s="184">
        <v>1000</v>
      </c>
      <c r="J121" s="184"/>
      <c r="K121" s="137"/>
      <c r="L121" s="163" t="s">
        <v>3120</v>
      </c>
      <c r="M121" s="163" t="s">
        <v>3121</v>
      </c>
      <c r="N121" s="160" t="s">
        <v>2925</v>
      </c>
      <c r="O121" s="160"/>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09"/>
      <c r="AY121" s="109"/>
      <c r="AZ121" s="109"/>
      <c r="BA121" s="109"/>
      <c r="BB121" s="109"/>
      <c r="BC121" s="109"/>
      <c r="BD121" s="109"/>
      <c r="BE121" s="109"/>
      <c r="BF121" s="109"/>
      <c r="BG121" s="109"/>
      <c r="BH121" s="109"/>
      <c r="BI121" s="109"/>
      <c r="BJ121" s="109"/>
      <c r="BK121" s="109"/>
      <c r="BL121" s="109"/>
      <c r="BM121" s="109"/>
      <c r="BN121" s="109"/>
      <c r="BO121" s="109"/>
      <c r="BP121" s="109"/>
      <c r="BQ121" s="109"/>
      <c r="BR121" s="109"/>
      <c r="BS121" s="109"/>
      <c r="BT121" s="109"/>
      <c r="BU121" s="109"/>
      <c r="BV121" s="109"/>
      <c r="BW121" s="109"/>
      <c r="BX121" s="109"/>
      <c r="BY121" s="109"/>
      <c r="BZ121" s="109"/>
      <c r="CA121" s="109"/>
      <c r="CB121" s="109"/>
      <c r="CC121" s="109"/>
      <c r="CD121" s="109"/>
      <c r="CE121" s="109"/>
      <c r="CF121" s="109"/>
      <c r="CG121" s="109"/>
      <c r="CH121" s="109"/>
      <c r="CI121" s="109"/>
      <c r="CJ121" s="109"/>
      <c r="CK121" s="109"/>
      <c r="CL121" s="109"/>
      <c r="CM121" s="109"/>
      <c r="CN121" s="109"/>
      <c r="CO121" s="109"/>
      <c r="CP121" s="109"/>
      <c r="CQ121" s="109"/>
      <c r="CR121" s="109"/>
      <c r="CS121" s="109"/>
      <c r="CT121" s="109"/>
      <c r="CU121" s="109"/>
      <c r="CV121" s="109"/>
      <c r="CW121" s="109"/>
      <c r="CX121" s="109"/>
      <c r="CY121" s="109"/>
      <c r="CZ121" s="109"/>
      <c r="DA121" s="109"/>
      <c r="DB121" s="109"/>
      <c r="DC121" s="109"/>
      <c r="DD121" s="109"/>
      <c r="DE121" s="109"/>
      <c r="DF121" s="109"/>
      <c r="DG121" s="109"/>
      <c r="DH121" s="109"/>
      <c r="DI121" s="109"/>
      <c r="DJ121" s="109"/>
      <c r="DK121" s="109"/>
      <c r="DL121" s="109"/>
      <c r="DM121" s="109"/>
      <c r="DN121" s="109"/>
      <c r="DO121" s="109"/>
      <c r="DP121" s="109"/>
      <c r="DQ121" s="109"/>
      <c r="DR121" s="109"/>
      <c r="DS121" s="109"/>
      <c r="DT121" s="109"/>
      <c r="DU121" s="109"/>
      <c r="DV121" s="109"/>
      <c r="DW121" s="109"/>
      <c r="DX121" s="109"/>
      <c r="DY121" s="109"/>
      <c r="DZ121" s="109"/>
      <c r="EA121" s="109"/>
      <c r="EB121" s="109"/>
      <c r="EC121" s="109"/>
      <c r="ED121" s="109"/>
      <c r="EE121" s="109"/>
      <c r="EF121" s="109"/>
      <c r="EG121" s="109"/>
      <c r="EH121" s="109"/>
      <c r="EI121" s="109"/>
      <c r="EJ121" s="109"/>
      <c r="EK121" s="109"/>
      <c r="EL121" s="109"/>
      <c r="EM121" s="109"/>
      <c r="EN121" s="109"/>
      <c r="EO121" s="109"/>
      <c r="EP121" s="109"/>
      <c r="EQ121" s="109"/>
      <c r="ER121" s="109"/>
      <c r="ES121" s="109"/>
      <c r="ET121" s="109"/>
      <c r="EU121" s="109"/>
      <c r="EV121" s="109"/>
      <c r="EW121" s="109"/>
      <c r="EX121" s="109"/>
      <c r="EY121" s="109"/>
      <c r="EZ121" s="109"/>
      <c r="FA121" s="109"/>
      <c r="FB121" s="109"/>
      <c r="FC121" s="109"/>
      <c r="FD121" s="109"/>
      <c r="FE121" s="109"/>
      <c r="FF121" s="109"/>
      <c r="FG121" s="109"/>
      <c r="FH121" s="109"/>
      <c r="FI121" s="109"/>
      <c r="FJ121" s="109"/>
      <c r="FK121" s="109"/>
      <c r="FL121" s="109"/>
      <c r="FM121" s="109"/>
      <c r="FN121" s="109"/>
      <c r="FO121" s="109"/>
      <c r="FP121" s="109"/>
      <c r="FQ121" s="109"/>
      <c r="FR121" s="109"/>
      <c r="FS121" s="109"/>
      <c r="FT121" s="109"/>
      <c r="FU121" s="109"/>
      <c r="FV121" s="109"/>
      <c r="FW121" s="109"/>
      <c r="FX121" s="109"/>
      <c r="FY121" s="109"/>
      <c r="FZ121" s="109"/>
      <c r="GA121" s="109"/>
      <c r="GB121" s="109"/>
      <c r="GC121" s="109"/>
      <c r="GD121" s="109"/>
      <c r="GE121" s="109"/>
      <c r="GF121" s="109"/>
      <c r="GG121" s="109"/>
      <c r="GH121" s="109"/>
      <c r="GI121" s="109"/>
      <c r="GJ121" s="109"/>
      <c r="GK121" s="109"/>
      <c r="GL121" s="109"/>
      <c r="GM121" s="109"/>
      <c r="GN121" s="109"/>
      <c r="GO121" s="109"/>
      <c r="GP121" s="109"/>
      <c r="GQ121" s="109"/>
      <c r="GR121" s="109"/>
      <c r="GS121" s="109"/>
      <c r="GT121" s="109"/>
      <c r="GU121" s="109"/>
      <c r="GV121" s="109"/>
      <c r="GW121" s="109"/>
      <c r="GX121" s="109"/>
      <c r="GY121" s="109"/>
      <c r="GZ121" s="109"/>
      <c r="HA121" s="109"/>
      <c r="HB121" s="109"/>
      <c r="HC121" s="109"/>
      <c r="HD121" s="109"/>
      <c r="HE121" s="109"/>
      <c r="HF121" s="109"/>
      <c r="HG121" s="109"/>
      <c r="HH121" s="109"/>
      <c r="HI121" s="109"/>
      <c r="HJ121" s="109"/>
      <c r="HK121" s="109"/>
      <c r="HL121" s="109"/>
      <c r="HM121" s="109"/>
      <c r="HN121" s="109"/>
      <c r="HO121" s="109"/>
      <c r="HP121" s="109"/>
      <c r="HQ121" s="109"/>
      <c r="HR121" s="109"/>
      <c r="HS121" s="109"/>
      <c r="HT121" s="109"/>
      <c r="HU121" s="109"/>
      <c r="HV121" s="109"/>
      <c r="HW121" s="109"/>
      <c r="HX121" s="109"/>
      <c r="HY121" s="109"/>
      <c r="HZ121" s="109"/>
      <c r="IA121" s="109"/>
      <c r="IB121" s="109"/>
      <c r="IC121" s="109"/>
      <c r="ID121" s="109"/>
      <c r="IE121" s="109"/>
      <c r="IF121" s="109"/>
      <c r="IG121" s="109"/>
      <c r="IH121" s="109"/>
      <c r="II121" s="109"/>
      <c r="IJ121" s="109"/>
      <c r="IK121" s="109"/>
      <c r="IL121" s="109"/>
      <c r="IM121" s="109"/>
      <c r="IN121" s="109"/>
      <c r="IO121" s="109"/>
      <c r="IP121" s="109"/>
      <c r="IQ121" s="109"/>
      <c r="IR121" s="109"/>
      <c r="IS121" s="109"/>
      <c r="IT121" s="109"/>
      <c r="IU121" s="109"/>
      <c r="IV121" s="109"/>
      <c r="IW121" s="109"/>
      <c r="IX121" s="109"/>
      <c r="IY121" s="109"/>
      <c r="IZ121" s="109"/>
    </row>
    <row r="122" s="107" customFormat="1" ht="40" customHeight="1" spans="1:260">
      <c r="A122" s="128" t="s">
        <v>3124</v>
      </c>
      <c r="B122" s="128"/>
      <c r="C122" s="128" t="s">
        <v>3125</v>
      </c>
      <c r="D122" s="124">
        <f t="shared" si="20"/>
        <v>-12.4001</v>
      </c>
      <c r="E122" s="176">
        <f>235.08+18.47+19.2499</f>
        <v>272.7999</v>
      </c>
      <c r="F122" s="176">
        <f t="shared" si="22"/>
        <v>285.2</v>
      </c>
      <c r="G122" s="176">
        <v>272.7999</v>
      </c>
      <c r="H122" s="178">
        <v>285.2</v>
      </c>
      <c r="I122" s="158">
        <v>40.14</v>
      </c>
      <c r="J122" s="158"/>
      <c r="K122" s="137"/>
      <c r="L122" s="163" t="s">
        <v>3126</v>
      </c>
      <c r="M122" s="163" t="s">
        <v>3121</v>
      </c>
      <c r="N122" s="160" t="s">
        <v>2925</v>
      </c>
      <c r="O122" s="160"/>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row>
    <row r="123" s="107" customFormat="1" ht="40" customHeight="1" spans="1:260">
      <c r="A123" s="128" t="s">
        <v>3127</v>
      </c>
      <c r="B123" s="128"/>
      <c r="C123" s="128" t="s">
        <v>3128</v>
      </c>
      <c r="D123" s="124">
        <f t="shared" si="20"/>
        <v>0</v>
      </c>
      <c r="E123" s="176">
        <v>66.2</v>
      </c>
      <c r="F123" s="176">
        <f t="shared" si="22"/>
        <v>66.2</v>
      </c>
      <c r="G123" s="176"/>
      <c r="H123" s="126"/>
      <c r="I123" s="158"/>
      <c r="J123" s="176">
        <v>66.2</v>
      </c>
      <c r="K123" s="141">
        <v>66.2</v>
      </c>
      <c r="L123" s="163" t="s">
        <v>3129</v>
      </c>
      <c r="M123" s="163" t="s">
        <v>3077</v>
      </c>
      <c r="N123" s="160" t="s">
        <v>2925</v>
      </c>
      <c r="O123" s="160"/>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109"/>
      <c r="AW123" s="109"/>
      <c r="AX123" s="109"/>
      <c r="AY123" s="109"/>
      <c r="AZ123" s="109"/>
      <c r="BA123" s="109"/>
      <c r="BB123" s="109"/>
      <c r="BC123" s="109"/>
      <c r="BD123" s="109"/>
      <c r="BE123" s="109"/>
      <c r="BF123" s="109"/>
      <c r="BG123" s="109"/>
      <c r="BH123" s="109"/>
      <c r="BI123" s="109"/>
      <c r="BJ123" s="109"/>
      <c r="BK123" s="109"/>
      <c r="BL123" s="109"/>
      <c r="BM123" s="109"/>
      <c r="BN123" s="109"/>
      <c r="BO123" s="109"/>
      <c r="BP123" s="109"/>
      <c r="BQ123" s="109"/>
      <c r="BR123" s="109"/>
      <c r="BS123" s="109"/>
      <c r="BT123" s="109"/>
      <c r="BU123" s="109"/>
      <c r="BV123" s="109"/>
      <c r="BW123" s="109"/>
      <c r="BX123" s="109"/>
      <c r="BY123" s="109"/>
      <c r="BZ123" s="109"/>
      <c r="CA123" s="109"/>
      <c r="CB123" s="109"/>
      <c r="CC123" s="109"/>
      <c r="CD123" s="109"/>
      <c r="CE123" s="109"/>
      <c r="CF123" s="109"/>
      <c r="CG123" s="109"/>
      <c r="CH123" s="109"/>
      <c r="CI123" s="109"/>
      <c r="CJ123" s="109"/>
      <c r="CK123" s="109"/>
      <c r="CL123" s="109"/>
      <c r="CM123" s="109"/>
      <c r="CN123" s="109"/>
      <c r="CO123" s="109"/>
      <c r="CP123" s="109"/>
      <c r="CQ123" s="109"/>
      <c r="CR123" s="109"/>
      <c r="CS123" s="109"/>
      <c r="CT123" s="109"/>
      <c r="CU123" s="109"/>
      <c r="CV123" s="109"/>
      <c r="CW123" s="109"/>
      <c r="CX123" s="109"/>
      <c r="CY123" s="109"/>
      <c r="CZ123" s="109"/>
      <c r="DA123" s="109"/>
      <c r="DB123" s="109"/>
      <c r="DC123" s="109"/>
      <c r="DD123" s="109"/>
      <c r="DE123" s="109"/>
      <c r="DF123" s="109"/>
      <c r="DG123" s="109"/>
      <c r="DH123" s="109"/>
      <c r="DI123" s="109"/>
      <c r="DJ123" s="109"/>
      <c r="DK123" s="109"/>
      <c r="DL123" s="109"/>
      <c r="DM123" s="109"/>
      <c r="DN123" s="109"/>
      <c r="DO123" s="109"/>
      <c r="DP123" s="109"/>
      <c r="DQ123" s="109"/>
      <c r="DR123" s="109"/>
      <c r="DS123" s="109"/>
      <c r="DT123" s="109"/>
      <c r="DU123" s="109"/>
      <c r="DV123" s="109"/>
      <c r="DW123" s="109"/>
      <c r="DX123" s="109"/>
      <c r="DY123" s="109"/>
      <c r="DZ123" s="109"/>
      <c r="EA123" s="109"/>
      <c r="EB123" s="109"/>
      <c r="EC123" s="109"/>
      <c r="ED123" s="109"/>
      <c r="EE123" s="109"/>
      <c r="EF123" s="109"/>
      <c r="EG123" s="109"/>
      <c r="EH123" s="109"/>
      <c r="EI123" s="109"/>
      <c r="EJ123" s="109"/>
      <c r="EK123" s="109"/>
      <c r="EL123" s="109"/>
      <c r="EM123" s="109"/>
      <c r="EN123" s="109"/>
      <c r="EO123" s="109"/>
      <c r="EP123" s="109"/>
      <c r="EQ123" s="109"/>
      <c r="ER123" s="109"/>
      <c r="ES123" s="109"/>
      <c r="ET123" s="109"/>
      <c r="EU123" s="109"/>
      <c r="EV123" s="109"/>
      <c r="EW123" s="109"/>
      <c r="EX123" s="109"/>
      <c r="EY123" s="109"/>
      <c r="EZ123" s="109"/>
      <c r="FA123" s="109"/>
      <c r="FB123" s="109"/>
      <c r="FC123" s="109"/>
      <c r="FD123" s="109"/>
      <c r="FE123" s="109"/>
      <c r="FF123" s="109"/>
      <c r="FG123" s="109"/>
      <c r="FH123" s="109"/>
      <c r="FI123" s="109"/>
      <c r="FJ123" s="109"/>
      <c r="FK123" s="109"/>
      <c r="FL123" s="109"/>
      <c r="FM123" s="109"/>
      <c r="FN123" s="109"/>
      <c r="FO123" s="109"/>
      <c r="FP123" s="109"/>
      <c r="FQ123" s="109"/>
      <c r="FR123" s="109"/>
      <c r="FS123" s="109"/>
      <c r="FT123" s="109"/>
      <c r="FU123" s="109"/>
      <c r="FV123" s="109"/>
      <c r="FW123" s="109"/>
      <c r="FX123" s="109"/>
      <c r="FY123" s="109"/>
      <c r="FZ123" s="109"/>
      <c r="GA123" s="109"/>
      <c r="GB123" s="109"/>
      <c r="GC123" s="109"/>
      <c r="GD123" s="109"/>
      <c r="GE123" s="109"/>
      <c r="GF123" s="109"/>
      <c r="GG123" s="109"/>
      <c r="GH123" s="109"/>
      <c r="GI123" s="109"/>
      <c r="GJ123" s="109"/>
      <c r="GK123" s="109"/>
      <c r="GL123" s="109"/>
      <c r="GM123" s="109"/>
      <c r="GN123" s="109"/>
      <c r="GO123" s="109"/>
      <c r="GP123" s="109"/>
      <c r="GQ123" s="109"/>
      <c r="GR123" s="109"/>
      <c r="GS123" s="109"/>
      <c r="GT123" s="109"/>
      <c r="GU123" s="109"/>
      <c r="GV123" s="109"/>
      <c r="GW123" s="109"/>
      <c r="GX123" s="109"/>
      <c r="GY123" s="109"/>
      <c r="GZ123" s="109"/>
      <c r="HA123" s="109"/>
      <c r="HB123" s="109"/>
      <c r="HC123" s="109"/>
      <c r="HD123" s="109"/>
      <c r="HE123" s="109"/>
      <c r="HF123" s="109"/>
      <c r="HG123" s="109"/>
      <c r="HH123" s="109"/>
      <c r="HI123" s="109"/>
      <c r="HJ123" s="109"/>
      <c r="HK123" s="109"/>
      <c r="HL123" s="109"/>
      <c r="HM123" s="109"/>
      <c r="HN123" s="109"/>
      <c r="HO123" s="109"/>
      <c r="HP123" s="109"/>
      <c r="HQ123" s="109"/>
      <c r="HR123" s="109"/>
      <c r="HS123" s="109"/>
      <c r="HT123" s="109"/>
      <c r="HU123" s="109"/>
      <c r="HV123" s="109"/>
      <c r="HW123" s="109"/>
      <c r="HX123" s="109"/>
      <c r="HY123" s="109"/>
      <c r="HZ123" s="109"/>
      <c r="IA123" s="109"/>
      <c r="IB123" s="109"/>
      <c r="IC123" s="109"/>
      <c r="ID123" s="109"/>
      <c r="IE123" s="109"/>
      <c r="IF123" s="109"/>
      <c r="IG123" s="109"/>
      <c r="IH123" s="109"/>
      <c r="II123" s="109"/>
      <c r="IJ123" s="109"/>
      <c r="IK123" s="109"/>
      <c r="IL123" s="109"/>
      <c r="IM123" s="109"/>
      <c r="IN123" s="109"/>
      <c r="IO123" s="109"/>
      <c r="IP123" s="109"/>
      <c r="IQ123" s="109"/>
      <c r="IR123" s="109"/>
      <c r="IS123" s="109"/>
      <c r="IT123" s="109"/>
      <c r="IU123" s="109"/>
      <c r="IV123" s="109"/>
      <c r="IW123" s="109"/>
      <c r="IX123" s="109"/>
      <c r="IY123" s="109"/>
      <c r="IZ123" s="109"/>
    </row>
    <row r="124" s="107" customFormat="1" ht="40" customHeight="1" spans="1:260">
      <c r="A124" s="128" t="s">
        <v>3130</v>
      </c>
      <c r="B124" s="128"/>
      <c r="C124" s="128" t="s">
        <v>3131</v>
      </c>
      <c r="D124" s="124">
        <f t="shared" si="20"/>
        <v>0</v>
      </c>
      <c r="E124" s="176">
        <v>124</v>
      </c>
      <c r="F124" s="176">
        <f t="shared" si="22"/>
        <v>124</v>
      </c>
      <c r="G124" s="176">
        <v>124</v>
      </c>
      <c r="H124" s="126"/>
      <c r="I124" s="158"/>
      <c r="J124" s="176"/>
      <c r="K124" s="141">
        <v>124</v>
      </c>
      <c r="L124" s="163" t="s">
        <v>3132</v>
      </c>
      <c r="M124" s="163" t="s">
        <v>3115</v>
      </c>
      <c r="N124" s="160" t="s">
        <v>2925</v>
      </c>
      <c r="O124" s="160"/>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109"/>
      <c r="BT124" s="109"/>
      <c r="BU124" s="109"/>
      <c r="BV124" s="109"/>
      <c r="BW124" s="109"/>
      <c r="BX124" s="109"/>
      <c r="BY124" s="109"/>
      <c r="BZ124" s="109"/>
      <c r="CA124" s="109"/>
      <c r="CB124" s="109"/>
      <c r="CC124" s="109"/>
      <c r="CD124" s="109"/>
      <c r="CE124" s="109"/>
      <c r="CF124" s="109"/>
      <c r="CG124" s="109"/>
      <c r="CH124" s="109"/>
      <c r="CI124" s="109"/>
      <c r="CJ124" s="109"/>
      <c r="CK124" s="109"/>
      <c r="CL124" s="109"/>
      <c r="CM124" s="109"/>
      <c r="CN124" s="109"/>
      <c r="CO124" s="109"/>
      <c r="CP124" s="109"/>
      <c r="CQ124" s="109"/>
      <c r="CR124" s="109"/>
      <c r="CS124" s="109"/>
      <c r="CT124" s="109"/>
      <c r="CU124" s="109"/>
      <c r="CV124" s="109"/>
      <c r="CW124" s="109"/>
      <c r="CX124" s="109"/>
      <c r="CY124" s="109"/>
      <c r="CZ124" s="109"/>
      <c r="DA124" s="109"/>
      <c r="DB124" s="109"/>
      <c r="DC124" s="109"/>
      <c r="DD124" s="109"/>
      <c r="DE124" s="109"/>
      <c r="DF124" s="109"/>
      <c r="DG124" s="109"/>
      <c r="DH124" s="109"/>
      <c r="DI124" s="109"/>
      <c r="DJ124" s="109"/>
      <c r="DK124" s="109"/>
      <c r="DL124" s="109"/>
      <c r="DM124" s="109"/>
      <c r="DN124" s="109"/>
      <c r="DO124" s="109"/>
      <c r="DP124" s="109"/>
      <c r="DQ124" s="109"/>
      <c r="DR124" s="109"/>
      <c r="DS124" s="109"/>
      <c r="DT124" s="109"/>
      <c r="DU124" s="109"/>
      <c r="DV124" s="109"/>
      <c r="DW124" s="109"/>
      <c r="DX124" s="109"/>
      <c r="DY124" s="109"/>
      <c r="DZ124" s="109"/>
      <c r="EA124" s="109"/>
      <c r="EB124" s="109"/>
      <c r="EC124" s="109"/>
      <c r="ED124" s="109"/>
      <c r="EE124" s="109"/>
      <c r="EF124" s="109"/>
      <c r="EG124" s="109"/>
      <c r="EH124" s="109"/>
      <c r="EI124" s="109"/>
      <c r="EJ124" s="109"/>
      <c r="EK124" s="109"/>
      <c r="EL124" s="109"/>
      <c r="EM124" s="109"/>
      <c r="EN124" s="109"/>
      <c r="EO124" s="109"/>
      <c r="EP124" s="109"/>
      <c r="EQ124" s="109"/>
      <c r="ER124" s="109"/>
      <c r="ES124" s="109"/>
      <c r="ET124" s="109"/>
      <c r="EU124" s="109"/>
      <c r="EV124" s="109"/>
      <c r="EW124" s="109"/>
      <c r="EX124" s="109"/>
      <c r="EY124" s="109"/>
      <c r="EZ124" s="109"/>
      <c r="FA124" s="109"/>
      <c r="FB124" s="109"/>
      <c r="FC124" s="109"/>
      <c r="FD124" s="109"/>
      <c r="FE124" s="109"/>
      <c r="FF124" s="109"/>
      <c r="FG124" s="109"/>
      <c r="FH124" s="109"/>
      <c r="FI124" s="109"/>
      <c r="FJ124" s="109"/>
      <c r="FK124" s="109"/>
      <c r="FL124" s="109"/>
      <c r="FM124" s="109"/>
      <c r="FN124" s="109"/>
      <c r="FO124" s="109"/>
      <c r="FP124" s="109"/>
      <c r="FQ124" s="109"/>
      <c r="FR124" s="109"/>
      <c r="FS124" s="109"/>
      <c r="FT124" s="109"/>
      <c r="FU124" s="109"/>
      <c r="FV124" s="109"/>
      <c r="FW124" s="109"/>
      <c r="FX124" s="109"/>
      <c r="FY124" s="109"/>
      <c r="FZ124" s="109"/>
      <c r="GA124" s="109"/>
      <c r="GB124" s="109"/>
      <c r="GC124" s="109"/>
      <c r="GD124" s="109"/>
      <c r="GE124" s="109"/>
      <c r="GF124" s="109"/>
      <c r="GG124" s="109"/>
      <c r="GH124" s="109"/>
      <c r="GI124" s="109"/>
      <c r="GJ124" s="109"/>
      <c r="GK124" s="109"/>
      <c r="GL124" s="109"/>
      <c r="GM124" s="109"/>
      <c r="GN124" s="109"/>
      <c r="GO124" s="109"/>
      <c r="GP124" s="109"/>
      <c r="GQ124" s="109"/>
      <c r="GR124" s="109"/>
      <c r="GS124" s="109"/>
      <c r="GT124" s="109"/>
      <c r="GU124" s="109"/>
      <c r="GV124" s="109"/>
      <c r="GW124" s="109"/>
      <c r="GX124" s="109"/>
      <c r="GY124" s="109"/>
      <c r="GZ124" s="109"/>
      <c r="HA124" s="109"/>
      <c r="HB124" s="109"/>
      <c r="HC124" s="109"/>
      <c r="HD124" s="109"/>
      <c r="HE124" s="109"/>
      <c r="HF124" s="109"/>
      <c r="HG124" s="109"/>
      <c r="HH124" s="109"/>
      <c r="HI124" s="109"/>
      <c r="HJ124" s="109"/>
      <c r="HK124" s="109"/>
      <c r="HL124" s="109"/>
      <c r="HM124" s="109"/>
      <c r="HN124" s="109"/>
      <c r="HO124" s="109"/>
      <c r="HP124" s="109"/>
      <c r="HQ124" s="109"/>
      <c r="HR124" s="109"/>
      <c r="HS124" s="109"/>
      <c r="HT124" s="109"/>
      <c r="HU124" s="109"/>
      <c r="HV124" s="109"/>
      <c r="HW124" s="109"/>
      <c r="HX124" s="109"/>
      <c r="HY124" s="109"/>
      <c r="HZ124" s="109"/>
      <c r="IA124" s="109"/>
      <c r="IB124" s="109"/>
      <c r="IC124" s="109"/>
      <c r="ID124" s="109"/>
      <c r="IE124" s="109"/>
      <c r="IF124" s="109"/>
      <c r="IG124" s="109"/>
      <c r="IH124" s="109"/>
      <c r="II124" s="109"/>
      <c r="IJ124" s="109"/>
      <c r="IK124" s="109"/>
      <c r="IL124" s="109"/>
      <c r="IM124" s="109"/>
      <c r="IN124" s="109"/>
      <c r="IO124" s="109"/>
      <c r="IP124" s="109"/>
      <c r="IQ124" s="109"/>
      <c r="IR124" s="109"/>
      <c r="IS124" s="109"/>
      <c r="IT124" s="109"/>
      <c r="IU124" s="109"/>
      <c r="IV124" s="109"/>
      <c r="IW124" s="109"/>
      <c r="IX124" s="109"/>
      <c r="IY124" s="109"/>
      <c r="IZ124" s="109"/>
    </row>
    <row r="125" s="107" customFormat="1" ht="40" customHeight="1" spans="1:260">
      <c r="A125" s="128" t="s">
        <v>3133</v>
      </c>
      <c r="B125" s="128"/>
      <c r="C125" s="128" t="s">
        <v>3134</v>
      </c>
      <c r="D125" s="124">
        <f t="shared" si="20"/>
        <v>46</v>
      </c>
      <c r="E125" s="176">
        <f>2355+46</f>
        <v>2401</v>
      </c>
      <c r="F125" s="176">
        <f t="shared" si="22"/>
        <v>2355</v>
      </c>
      <c r="G125" s="176">
        <v>2401</v>
      </c>
      <c r="H125" s="126"/>
      <c r="I125" s="158"/>
      <c r="J125" s="176"/>
      <c r="K125" s="141">
        <v>2355</v>
      </c>
      <c r="L125" s="163" t="s">
        <v>3132</v>
      </c>
      <c r="M125" s="163" t="s">
        <v>3115</v>
      </c>
      <c r="N125" s="160" t="s">
        <v>2925</v>
      </c>
      <c r="O125" s="160"/>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09"/>
      <c r="BQ125" s="109"/>
      <c r="BR125" s="109"/>
      <c r="BS125" s="109"/>
      <c r="BT125" s="109"/>
      <c r="BU125" s="109"/>
      <c r="BV125" s="109"/>
      <c r="BW125" s="109"/>
      <c r="BX125" s="109"/>
      <c r="BY125" s="109"/>
      <c r="BZ125" s="109"/>
      <c r="CA125" s="109"/>
      <c r="CB125" s="109"/>
      <c r="CC125" s="109"/>
      <c r="CD125" s="109"/>
      <c r="CE125" s="109"/>
      <c r="CF125" s="109"/>
      <c r="CG125" s="109"/>
      <c r="CH125" s="109"/>
      <c r="CI125" s="109"/>
      <c r="CJ125" s="109"/>
      <c r="CK125" s="109"/>
      <c r="CL125" s="109"/>
      <c r="CM125" s="109"/>
      <c r="CN125" s="109"/>
      <c r="CO125" s="109"/>
      <c r="CP125" s="109"/>
      <c r="CQ125" s="109"/>
      <c r="CR125" s="109"/>
      <c r="CS125" s="109"/>
      <c r="CT125" s="109"/>
      <c r="CU125" s="109"/>
      <c r="CV125" s="109"/>
      <c r="CW125" s="109"/>
      <c r="CX125" s="109"/>
      <c r="CY125" s="109"/>
      <c r="CZ125" s="109"/>
      <c r="DA125" s="109"/>
      <c r="DB125" s="109"/>
      <c r="DC125" s="109"/>
      <c r="DD125" s="109"/>
      <c r="DE125" s="109"/>
      <c r="DF125" s="109"/>
      <c r="DG125" s="109"/>
      <c r="DH125" s="109"/>
      <c r="DI125" s="109"/>
      <c r="DJ125" s="109"/>
      <c r="DK125" s="109"/>
      <c r="DL125" s="109"/>
      <c r="DM125" s="109"/>
      <c r="DN125" s="109"/>
      <c r="DO125" s="109"/>
      <c r="DP125" s="109"/>
      <c r="DQ125" s="109"/>
      <c r="DR125" s="109"/>
      <c r="DS125" s="109"/>
      <c r="DT125" s="109"/>
      <c r="DU125" s="109"/>
      <c r="DV125" s="109"/>
      <c r="DW125" s="109"/>
      <c r="DX125" s="109"/>
      <c r="DY125" s="109"/>
      <c r="DZ125" s="109"/>
      <c r="EA125" s="109"/>
      <c r="EB125" s="109"/>
      <c r="EC125" s="109"/>
      <c r="ED125" s="109"/>
      <c r="EE125" s="109"/>
      <c r="EF125" s="109"/>
      <c r="EG125" s="109"/>
      <c r="EH125" s="109"/>
      <c r="EI125" s="109"/>
      <c r="EJ125" s="109"/>
      <c r="EK125" s="109"/>
      <c r="EL125" s="109"/>
      <c r="EM125" s="109"/>
      <c r="EN125" s="109"/>
      <c r="EO125" s="109"/>
      <c r="EP125" s="109"/>
      <c r="EQ125" s="109"/>
      <c r="ER125" s="109"/>
      <c r="ES125" s="109"/>
      <c r="ET125" s="109"/>
      <c r="EU125" s="109"/>
      <c r="EV125" s="109"/>
      <c r="EW125" s="109"/>
      <c r="EX125" s="109"/>
      <c r="EY125" s="109"/>
      <c r="EZ125" s="109"/>
      <c r="FA125" s="109"/>
      <c r="FB125" s="109"/>
      <c r="FC125" s="109"/>
      <c r="FD125" s="109"/>
      <c r="FE125" s="109"/>
      <c r="FF125" s="109"/>
      <c r="FG125" s="109"/>
      <c r="FH125" s="109"/>
      <c r="FI125" s="109"/>
      <c r="FJ125" s="109"/>
      <c r="FK125" s="109"/>
      <c r="FL125" s="109"/>
      <c r="FM125" s="109"/>
      <c r="FN125" s="109"/>
      <c r="FO125" s="109"/>
      <c r="FP125" s="109"/>
      <c r="FQ125" s="109"/>
      <c r="FR125" s="109"/>
      <c r="FS125" s="109"/>
      <c r="FT125" s="109"/>
      <c r="FU125" s="109"/>
      <c r="FV125" s="109"/>
      <c r="FW125" s="109"/>
      <c r="FX125" s="109"/>
      <c r="FY125" s="109"/>
      <c r="FZ125" s="109"/>
      <c r="GA125" s="109"/>
      <c r="GB125" s="109"/>
      <c r="GC125" s="109"/>
      <c r="GD125" s="109"/>
      <c r="GE125" s="109"/>
      <c r="GF125" s="109"/>
      <c r="GG125" s="109"/>
      <c r="GH125" s="109"/>
      <c r="GI125" s="109"/>
      <c r="GJ125" s="109"/>
      <c r="GK125" s="109"/>
      <c r="GL125" s="109"/>
      <c r="GM125" s="109"/>
      <c r="GN125" s="109"/>
      <c r="GO125" s="109"/>
      <c r="GP125" s="109"/>
      <c r="GQ125" s="109"/>
      <c r="GR125" s="109"/>
      <c r="GS125" s="109"/>
      <c r="GT125" s="109"/>
      <c r="GU125" s="109"/>
      <c r="GV125" s="109"/>
      <c r="GW125" s="109"/>
      <c r="GX125" s="109"/>
      <c r="GY125" s="109"/>
      <c r="GZ125" s="109"/>
      <c r="HA125" s="109"/>
      <c r="HB125" s="109"/>
      <c r="HC125" s="109"/>
      <c r="HD125" s="109"/>
      <c r="HE125" s="109"/>
      <c r="HF125" s="109"/>
      <c r="HG125" s="109"/>
      <c r="HH125" s="109"/>
      <c r="HI125" s="109"/>
      <c r="HJ125" s="109"/>
      <c r="HK125" s="109"/>
      <c r="HL125" s="109"/>
      <c r="HM125" s="109"/>
      <c r="HN125" s="109"/>
      <c r="HO125" s="109"/>
      <c r="HP125" s="109"/>
      <c r="HQ125" s="109"/>
      <c r="HR125" s="109"/>
      <c r="HS125" s="109"/>
      <c r="HT125" s="109"/>
      <c r="HU125" s="109"/>
      <c r="HV125" s="109"/>
      <c r="HW125" s="109"/>
      <c r="HX125" s="109"/>
      <c r="HY125" s="109"/>
      <c r="HZ125" s="109"/>
      <c r="IA125" s="109"/>
      <c r="IB125" s="109"/>
      <c r="IC125" s="109"/>
      <c r="ID125" s="109"/>
      <c r="IE125" s="109"/>
      <c r="IF125" s="109"/>
      <c r="IG125" s="109"/>
      <c r="IH125" s="109"/>
      <c r="II125" s="109"/>
      <c r="IJ125" s="109"/>
      <c r="IK125" s="109"/>
      <c r="IL125" s="109"/>
      <c r="IM125" s="109"/>
      <c r="IN125" s="109"/>
      <c r="IO125" s="109"/>
      <c r="IP125" s="109"/>
      <c r="IQ125" s="109"/>
      <c r="IR125" s="109"/>
      <c r="IS125" s="109"/>
      <c r="IT125" s="109"/>
      <c r="IU125" s="109"/>
      <c r="IV125" s="109"/>
      <c r="IW125" s="109"/>
      <c r="IX125" s="109"/>
      <c r="IY125" s="109"/>
      <c r="IZ125" s="109"/>
    </row>
    <row r="126" s="107" customFormat="1" ht="40" customHeight="1" spans="1:260">
      <c r="A126" s="128" t="s">
        <v>3135</v>
      </c>
      <c r="B126" s="128"/>
      <c r="C126" s="128" t="s">
        <v>3136</v>
      </c>
      <c r="D126" s="124">
        <f t="shared" si="20"/>
        <v>16</v>
      </c>
      <c r="E126" s="176">
        <f>23+33</f>
        <v>56</v>
      </c>
      <c r="F126" s="176">
        <f t="shared" si="22"/>
        <v>40</v>
      </c>
      <c r="G126" s="176"/>
      <c r="H126" s="126"/>
      <c r="I126" s="158"/>
      <c r="J126" s="176">
        <v>56</v>
      </c>
      <c r="K126" s="141">
        <v>40</v>
      </c>
      <c r="L126" s="163" t="s">
        <v>3137</v>
      </c>
      <c r="M126" s="163" t="s">
        <v>3115</v>
      </c>
      <c r="N126" s="160" t="s">
        <v>2925</v>
      </c>
      <c r="O126" s="160"/>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109"/>
      <c r="AO126" s="109"/>
      <c r="AP126" s="109"/>
      <c r="AQ126" s="109"/>
      <c r="AR126" s="109"/>
      <c r="AS126" s="109"/>
      <c r="AT126" s="109"/>
      <c r="AU126" s="109"/>
      <c r="AV126" s="109"/>
      <c r="AW126" s="109"/>
      <c r="AX126" s="109"/>
      <c r="AY126" s="109"/>
      <c r="AZ126" s="109"/>
      <c r="BA126" s="109"/>
      <c r="BB126" s="109"/>
      <c r="BC126" s="109"/>
      <c r="BD126" s="109"/>
      <c r="BE126" s="109"/>
      <c r="BF126" s="109"/>
      <c r="BG126" s="109"/>
      <c r="BH126" s="109"/>
      <c r="BI126" s="109"/>
      <c r="BJ126" s="109"/>
      <c r="BK126" s="109"/>
      <c r="BL126" s="109"/>
      <c r="BM126" s="109"/>
      <c r="BN126" s="109"/>
      <c r="BO126" s="109"/>
      <c r="BP126" s="109"/>
      <c r="BQ126" s="109"/>
      <c r="BR126" s="109"/>
      <c r="BS126" s="109"/>
      <c r="BT126" s="109"/>
      <c r="BU126" s="109"/>
      <c r="BV126" s="109"/>
      <c r="BW126" s="109"/>
      <c r="BX126" s="109"/>
      <c r="BY126" s="109"/>
      <c r="BZ126" s="109"/>
      <c r="CA126" s="109"/>
      <c r="CB126" s="109"/>
      <c r="CC126" s="109"/>
      <c r="CD126" s="109"/>
      <c r="CE126" s="109"/>
      <c r="CF126" s="109"/>
      <c r="CG126" s="109"/>
      <c r="CH126" s="109"/>
      <c r="CI126" s="109"/>
      <c r="CJ126" s="109"/>
      <c r="CK126" s="109"/>
      <c r="CL126" s="109"/>
      <c r="CM126" s="109"/>
      <c r="CN126" s="109"/>
      <c r="CO126" s="109"/>
      <c r="CP126" s="109"/>
      <c r="CQ126" s="109"/>
      <c r="CR126" s="109"/>
      <c r="CS126" s="109"/>
      <c r="CT126" s="109"/>
      <c r="CU126" s="109"/>
      <c r="CV126" s="109"/>
      <c r="CW126" s="109"/>
      <c r="CX126" s="109"/>
      <c r="CY126" s="109"/>
      <c r="CZ126" s="109"/>
      <c r="DA126" s="109"/>
      <c r="DB126" s="109"/>
      <c r="DC126" s="109"/>
      <c r="DD126" s="109"/>
      <c r="DE126" s="109"/>
      <c r="DF126" s="109"/>
      <c r="DG126" s="109"/>
      <c r="DH126" s="109"/>
      <c r="DI126" s="109"/>
      <c r="DJ126" s="109"/>
      <c r="DK126" s="109"/>
      <c r="DL126" s="109"/>
      <c r="DM126" s="109"/>
      <c r="DN126" s="109"/>
      <c r="DO126" s="109"/>
      <c r="DP126" s="109"/>
      <c r="DQ126" s="109"/>
      <c r="DR126" s="109"/>
      <c r="DS126" s="109"/>
      <c r="DT126" s="109"/>
      <c r="DU126" s="109"/>
      <c r="DV126" s="109"/>
      <c r="DW126" s="109"/>
      <c r="DX126" s="109"/>
      <c r="DY126" s="109"/>
      <c r="DZ126" s="109"/>
      <c r="EA126" s="109"/>
      <c r="EB126" s="109"/>
      <c r="EC126" s="109"/>
      <c r="ED126" s="109"/>
      <c r="EE126" s="109"/>
      <c r="EF126" s="109"/>
      <c r="EG126" s="109"/>
      <c r="EH126" s="109"/>
      <c r="EI126" s="109"/>
      <c r="EJ126" s="109"/>
      <c r="EK126" s="109"/>
      <c r="EL126" s="109"/>
      <c r="EM126" s="109"/>
      <c r="EN126" s="109"/>
      <c r="EO126" s="109"/>
      <c r="EP126" s="109"/>
      <c r="EQ126" s="109"/>
      <c r="ER126" s="109"/>
      <c r="ES126" s="109"/>
      <c r="ET126" s="109"/>
      <c r="EU126" s="109"/>
      <c r="EV126" s="109"/>
      <c r="EW126" s="109"/>
      <c r="EX126" s="109"/>
      <c r="EY126" s="109"/>
      <c r="EZ126" s="109"/>
      <c r="FA126" s="109"/>
      <c r="FB126" s="109"/>
      <c r="FC126" s="109"/>
      <c r="FD126" s="109"/>
      <c r="FE126" s="109"/>
      <c r="FF126" s="109"/>
      <c r="FG126" s="109"/>
      <c r="FH126" s="109"/>
      <c r="FI126" s="109"/>
      <c r="FJ126" s="109"/>
      <c r="FK126" s="109"/>
      <c r="FL126" s="109"/>
      <c r="FM126" s="109"/>
      <c r="FN126" s="109"/>
      <c r="FO126" s="109"/>
      <c r="FP126" s="109"/>
      <c r="FQ126" s="109"/>
      <c r="FR126" s="109"/>
      <c r="FS126" s="109"/>
      <c r="FT126" s="109"/>
      <c r="FU126" s="109"/>
      <c r="FV126" s="109"/>
      <c r="FW126" s="109"/>
      <c r="FX126" s="109"/>
      <c r="FY126" s="109"/>
      <c r="FZ126" s="109"/>
      <c r="GA126" s="109"/>
      <c r="GB126" s="109"/>
      <c r="GC126" s="109"/>
      <c r="GD126" s="109"/>
      <c r="GE126" s="109"/>
      <c r="GF126" s="109"/>
      <c r="GG126" s="109"/>
      <c r="GH126" s="109"/>
      <c r="GI126" s="109"/>
      <c r="GJ126" s="109"/>
      <c r="GK126" s="109"/>
      <c r="GL126" s="109"/>
      <c r="GM126" s="109"/>
      <c r="GN126" s="109"/>
      <c r="GO126" s="109"/>
      <c r="GP126" s="109"/>
      <c r="GQ126" s="109"/>
      <c r="GR126" s="109"/>
      <c r="GS126" s="109"/>
      <c r="GT126" s="109"/>
      <c r="GU126" s="109"/>
      <c r="GV126" s="109"/>
      <c r="GW126" s="109"/>
      <c r="GX126" s="109"/>
      <c r="GY126" s="109"/>
      <c r="GZ126" s="109"/>
      <c r="HA126" s="109"/>
      <c r="HB126" s="109"/>
      <c r="HC126" s="109"/>
      <c r="HD126" s="109"/>
      <c r="HE126" s="109"/>
      <c r="HF126" s="109"/>
      <c r="HG126" s="109"/>
      <c r="HH126" s="109"/>
      <c r="HI126" s="109"/>
      <c r="HJ126" s="109"/>
      <c r="HK126" s="109"/>
      <c r="HL126" s="109"/>
      <c r="HM126" s="109"/>
      <c r="HN126" s="109"/>
      <c r="HO126" s="109"/>
      <c r="HP126" s="109"/>
      <c r="HQ126" s="109"/>
      <c r="HR126" s="109"/>
      <c r="HS126" s="109"/>
      <c r="HT126" s="109"/>
      <c r="HU126" s="109"/>
      <c r="HV126" s="109"/>
      <c r="HW126" s="109"/>
      <c r="HX126" s="109"/>
      <c r="HY126" s="109"/>
      <c r="HZ126" s="109"/>
      <c r="IA126" s="109"/>
      <c r="IB126" s="109"/>
      <c r="IC126" s="109"/>
      <c r="ID126" s="109"/>
      <c r="IE126" s="109"/>
      <c r="IF126" s="109"/>
      <c r="IG126" s="109"/>
      <c r="IH126" s="109"/>
      <c r="II126" s="109"/>
      <c r="IJ126" s="109"/>
      <c r="IK126" s="109"/>
      <c r="IL126" s="109"/>
      <c r="IM126" s="109"/>
      <c r="IN126" s="109"/>
      <c r="IO126" s="109"/>
      <c r="IP126" s="109"/>
      <c r="IQ126" s="109"/>
      <c r="IR126" s="109"/>
      <c r="IS126" s="109"/>
      <c r="IT126" s="109"/>
      <c r="IU126" s="109"/>
      <c r="IV126" s="109"/>
      <c r="IW126" s="109"/>
      <c r="IX126" s="109"/>
      <c r="IY126" s="109"/>
      <c r="IZ126" s="109"/>
    </row>
    <row r="127" s="107" customFormat="1" ht="40" customHeight="1" spans="1:260">
      <c r="A127" s="128" t="s">
        <v>3138</v>
      </c>
      <c r="B127" s="128"/>
      <c r="C127" s="128" t="s">
        <v>3139</v>
      </c>
      <c r="D127" s="124">
        <f t="shared" si="20"/>
        <v>0</v>
      </c>
      <c r="E127" s="176">
        <v>58.06</v>
      </c>
      <c r="F127" s="176">
        <f t="shared" si="22"/>
        <v>58.06</v>
      </c>
      <c r="G127" s="176"/>
      <c r="H127" s="126"/>
      <c r="I127" s="158"/>
      <c r="J127" s="176">
        <v>58.06</v>
      </c>
      <c r="K127" s="141">
        <v>58.06</v>
      </c>
      <c r="L127" s="163" t="s">
        <v>3140</v>
      </c>
      <c r="M127" s="163" t="s">
        <v>3121</v>
      </c>
      <c r="N127" s="160" t="s">
        <v>2925</v>
      </c>
      <c r="O127" s="160"/>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109"/>
      <c r="AO127" s="109"/>
      <c r="AP127" s="109"/>
      <c r="AQ127" s="109"/>
      <c r="AR127" s="109"/>
      <c r="AS127" s="109"/>
      <c r="AT127" s="109"/>
      <c r="AU127" s="109"/>
      <c r="AV127" s="109"/>
      <c r="AW127" s="109"/>
      <c r="AX127" s="109"/>
      <c r="AY127" s="109"/>
      <c r="AZ127" s="109"/>
      <c r="BA127" s="109"/>
      <c r="BB127" s="109"/>
      <c r="BC127" s="109"/>
      <c r="BD127" s="109"/>
      <c r="BE127" s="109"/>
      <c r="BF127" s="109"/>
      <c r="BG127" s="109"/>
      <c r="BH127" s="109"/>
      <c r="BI127" s="109"/>
      <c r="BJ127" s="109"/>
      <c r="BK127" s="109"/>
      <c r="BL127" s="109"/>
      <c r="BM127" s="109"/>
      <c r="BN127" s="109"/>
      <c r="BO127" s="109"/>
      <c r="BP127" s="109"/>
      <c r="BQ127" s="109"/>
      <c r="BR127" s="109"/>
      <c r="BS127" s="109"/>
      <c r="BT127" s="109"/>
      <c r="BU127" s="109"/>
      <c r="BV127" s="109"/>
      <c r="BW127" s="109"/>
      <c r="BX127" s="109"/>
      <c r="BY127" s="109"/>
      <c r="BZ127" s="109"/>
      <c r="CA127" s="109"/>
      <c r="CB127" s="109"/>
      <c r="CC127" s="109"/>
      <c r="CD127" s="109"/>
      <c r="CE127" s="109"/>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109"/>
      <c r="DL127" s="109"/>
      <c r="DM127" s="109"/>
      <c r="DN127" s="109"/>
      <c r="DO127" s="109"/>
      <c r="DP127" s="109"/>
      <c r="DQ127" s="109"/>
      <c r="DR127" s="109"/>
      <c r="DS127" s="109"/>
      <c r="DT127" s="109"/>
      <c r="DU127" s="109"/>
      <c r="DV127" s="109"/>
      <c r="DW127" s="109"/>
      <c r="DX127" s="109"/>
      <c r="DY127" s="109"/>
      <c r="DZ127" s="109"/>
      <c r="EA127" s="109"/>
      <c r="EB127" s="109"/>
      <c r="EC127" s="109"/>
      <c r="ED127" s="109"/>
      <c r="EE127" s="109"/>
      <c r="EF127" s="109"/>
      <c r="EG127" s="109"/>
      <c r="EH127" s="109"/>
      <c r="EI127" s="109"/>
      <c r="EJ127" s="109"/>
      <c r="EK127" s="109"/>
      <c r="EL127" s="109"/>
      <c r="EM127" s="109"/>
      <c r="EN127" s="109"/>
      <c r="EO127" s="109"/>
      <c r="EP127" s="109"/>
      <c r="EQ127" s="109"/>
      <c r="ER127" s="109"/>
      <c r="ES127" s="109"/>
      <c r="ET127" s="109"/>
      <c r="EU127" s="109"/>
      <c r="EV127" s="109"/>
      <c r="EW127" s="109"/>
      <c r="EX127" s="109"/>
      <c r="EY127" s="109"/>
      <c r="EZ127" s="109"/>
      <c r="FA127" s="109"/>
      <c r="FB127" s="109"/>
      <c r="FC127" s="109"/>
      <c r="FD127" s="109"/>
      <c r="FE127" s="109"/>
      <c r="FF127" s="109"/>
      <c r="FG127" s="109"/>
      <c r="FH127" s="109"/>
      <c r="FI127" s="109"/>
      <c r="FJ127" s="109"/>
      <c r="FK127" s="109"/>
      <c r="FL127" s="109"/>
      <c r="FM127" s="109"/>
      <c r="FN127" s="109"/>
      <c r="FO127" s="109"/>
      <c r="FP127" s="109"/>
      <c r="FQ127" s="109"/>
      <c r="FR127" s="109"/>
      <c r="FS127" s="109"/>
      <c r="FT127" s="109"/>
      <c r="FU127" s="109"/>
      <c r="FV127" s="109"/>
      <c r="FW127" s="109"/>
      <c r="FX127" s="109"/>
      <c r="FY127" s="109"/>
      <c r="FZ127" s="109"/>
      <c r="GA127" s="109"/>
      <c r="GB127" s="109"/>
      <c r="GC127" s="109"/>
      <c r="GD127" s="109"/>
      <c r="GE127" s="109"/>
      <c r="GF127" s="109"/>
      <c r="GG127" s="109"/>
      <c r="GH127" s="109"/>
      <c r="GI127" s="109"/>
      <c r="GJ127" s="109"/>
      <c r="GK127" s="109"/>
      <c r="GL127" s="109"/>
      <c r="GM127" s="109"/>
      <c r="GN127" s="109"/>
      <c r="GO127" s="109"/>
      <c r="GP127" s="109"/>
      <c r="GQ127" s="109"/>
      <c r="GR127" s="109"/>
      <c r="GS127" s="109"/>
      <c r="GT127" s="109"/>
      <c r="GU127" s="109"/>
      <c r="GV127" s="109"/>
      <c r="GW127" s="109"/>
      <c r="GX127" s="109"/>
      <c r="GY127" s="109"/>
      <c r="GZ127" s="109"/>
      <c r="HA127" s="109"/>
      <c r="HB127" s="109"/>
      <c r="HC127" s="109"/>
      <c r="HD127" s="109"/>
      <c r="HE127" s="109"/>
      <c r="HF127" s="109"/>
      <c r="HG127" s="109"/>
      <c r="HH127" s="109"/>
      <c r="HI127" s="109"/>
      <c r="HJ127" s="109"/>
      <c r="HK127" s="109"/>
      <c r="HL127" s="109"/>
      <c r="HM127" s="109"/>
      <c r="HN127" s="109"/>
      <c r="HO127" s="109"/>
      <c r="HP127" s="109"/>
      <c r="HQ127" s="109"/>
      <c r="HR127" s="109"/>
      <c r="HS127" s="109"/>
      <c r="HT127" s="109"/>
      <c r="HU127" s="109"/>
      <c r="HV127" s="109"/>
      <c r="HW127" s="109"/>
      <c r="HX127" s="109"/>
      <c r="HY127" s="109"/>
      <c r="HZ127" s="109"/>
      <c r="IA127" s="109"/>
      <c r="IB127" s="109"/>
      <c r="IC127" s="109"/>
      <c r="ID127" s="109"/>
      <c r="IE127" s="109"/>
      <c r="IF127" s="109"/>
      <c r="IG127" s="109"/>
      <c r="IH127" s="109"/>
      <c r="II127" s="109"/>
      <c r="IJ127" s="109"/>
      <c r="IK127" s="109"/>
      <c r="IL127" s="109"/>
      <c r="IM127" s="109"/>
      <c r="IN127" s="109"/>
      <c r="IO127" s="109"/>
      <c r="IP127" s="109"/>
      <c r="IQ127" s="109"/>
      <c r="IR127" s="109"/>
      <c r="IS127" s="109"/>
      <c r="IT127" s="109"/>
      <c r="IU127" s="109"/>
      <c r="IV127" s="109"/>
      <c r="IW127" s="109"/>
      <c r="IX127" s="109"/>
      <c r="IY127" s="109"/>
      <c r="IZ127" s="109"/>
    </row>
    <row r="128" s="107" customFormat="1" ht="40" customHeight="1" spans="1:260">
      <c r="A128" s="128" t="s">
        <v>3141</v>
      </c>
      <c r="B128" s="128"/>
      <c r="C128" s="128" t="s">
        <v>3142</v>
      </c>
      <c r="D128" s="124">
        <f t="shared" si="20"/>
        <v>1</v>
      </c>
      <c r="E128" s="176">
        <v>5</v>
      </c>
      <c r="F128" s="176">
        <f t="shared" si="22"/>
        <v>4</v>
      </c>
      <c r="G128" s="176"/>
      <c r="H128" s="126"/>
      <c r="I128" s="158"/>
      <c r="J128" s="176">
        <v>5</v>
      </c>
      <c r="K128" s="141">
        <v>4</v>
      </c>
      <c r="L128" s="163" t="s">
        <v>3143</v>
      </c>
      <c r="M128" s="163" t="s">
        <v>3115</v>
      </c>
      <c r="N128" s="160" t="s">
        <v>2925</v>
      </c>
      <c r="O128" s="160"/>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09"/>
      <c r="AQ128" s="109"/>
      <c r="AR128" s="109"/>
      <c r="AS128" s="109"/>
      <c r="AT128" s="109"/>
      <c r="AU128" s="109"/>
      <c r="AV128" s="109"/>
      <c r="AW128" s="109"/>
      <c r="AX128" s="109"/>
      <c r="AY128" s="109"/>
      <c r="AZ128" s="109"/>
      <c r="BA128" s="109"/>
      <c r="BB128" s="109"/>
      <c r="BC128" s="109"/>
      <c r="BD128" s="109"/>
      <c r="BE128" s="109"/>
      <c r="BF128" s="109"/>
      <c r="BG128" s="109"/>
      <c r="BH128" s="109"/>
      <c r="BI128" s="109"/>
      <c r="BJ128" s="109"/>
      <c r="BK128" s="109"/>
      <c r="BL128" s="109"/>
      <c r="BM128" s="109"/>
      <c r="BN128" s="109"/>
      <c r="BO128" s="109"/>
      <c r="BP128" s="109"/>
      <c r="BQ128" s="109"/>
      <c r="BR128" s="109"/>
      <c r="BS128" s="109"/>
      <c r="BT128" s="109"/>
      <c r="BU128" s="109"/>
      <c r="BV128" s="109"/>
      <c r="BW128" s="109"/>
      <c r="BX128" s="109"/>
      <c r="BY128" s="109"/>
      <c r="BZ128" s="109"/>
      <c r="CA128" s="109"/>
      <c r="CB128" s="109"/>
      <c r="CC128" s="109"/>
      <c r="CD128" s="109"/>
      <c r="CE128" s="109"/>
      <c r="CF128" s="109"/>
      <c r="CG128" s="109"/>
      <c r="CH128" s="109"/>
      <c r="CI128" s="109"/>
      <c r="CJ128" s="109"/>
      <c r="CK128" s="109"/>
      <c r="CL128" s="109"/>
      <c r="CM128" s="109"/>
      <c r="CN128" s="109"/>
      <c r="CO128" s="109"/>
      <c r="CP128" s="109"/>
      <c r="CQ128" s="109"/>
      <c r="CR128" s="109"/>
      <c r="CS128" s="109"/>
      <c r="CT128" s="109"/>
      <c r="CU128" s="109"/>
      <c r="CV128" s="109"/>
      <c r="CW128" s="109"/>
      <c r="CX128" s="109"/>
      <c r="CY128" s="109"/>
      <c r="CZ128" s="109"/>
      <c r="DA128" s="109"/>
      <c r="DB128" s="109"/>
      <c r="DC128" s="109"/>
      <c r="DD128" s="109"/>
      <c r="DE128" s="109"/>
      <c r="DF128" s="109"/>
      <c r="DG128" s="109"/>
      <c r="DH128" s="109"/>
      <c r="DI128" s="109"/>
      <c r="DJ128" s="109"/>
      <c r="DK128" s="109"/>
      <c r="DL128" s="109"/>
      <c r="DM128" s="109"/>
      <c r="DN128" s="109"/>
      <c r="DO128" s="109"/>
      <c r="DP128" s="109"/>
      <c r="DQ128" s="109"/>
      <c r="DR128" s="109"/>
      <c r="DS128" s="109"/>
      <c r="DT128" s="109"/>
      <c r="DU128" s="109"/>
      <c r="DV128" s="109"/>
      <c r="DW128" s="109"/>
      <c r="DX128" s="109"/>
      <c r="DY128" s="109"/>
      <c r="DZ128" s="109"/>
      <c r="EA128" s="109"/>
      <c r="EB128" s="109"/>
      <c r="EC128" s="109"/>
      <c r="ED128" s="109"/>
      <c r="EE128" s="109"/>
      <c r="EF128" s="109"/>
      <c r="EG128" s="109"/>
      <c r="EH128" s="109"/>
      <c r="EI128" s="109"/>
      <c r="EJ128" s="109"/>
      <c r="EK128" s="109"/>
      <c r="EL128" s="109"/>
      <c r="EM128" s="109"/>
      <c r="EN128" s="109"/>
      <c r="EO128" s="109"/>
      <c r="EP128" s="109"/>
      <c r="EQ128" s="109"/>
      <c r="ER128" s="109"/>
      <c r="ES128" s="109"/>
      <c r="ET128" s="109"/>
      <c r="EU128" s="109"/>
      <c r="EV128" s="109"/>
      <c r="EW128" s="109"/>
      <c r="EX128" s="109"/>
      <c r="EY128" s="109"/>
      <c r="EZ128" s="109"/>
      <c r="FA128" s="109"/>
      <c r="FB128" s="109"/>
      <c r="FC128" s="109"/>
      <c r="FD128" s="109"/>
      <c r="FE128" s="109"/>
      <c r="FF128" s="109"/>
      <c r="FG128" s="109"/>
      <c r="FH128" s="109"/>
      <c r="FI128" s="109"/>
      <c r="FJ128" s="109"/>
      <c r="FK128" s="109"/>
      <c r="FL128" s="109"/>
      <c r="FM128" s="109"/>
      <c r="FN128" s="109"/>
      <c r="FO128" s="109"/>
      <c r="FP128" s="109"/>
      <c r="FQ128" s="109"/>
      <c r="FR128" s="109"/>
      <c r="FS128" s="109"/>
      <c r="FT128" s="109"/>
      <c r="FU128" s="109"/>
      <c r="FV128" s="109"/>
      <c r="FW128" s="109"/>
      <c r="FX128" s="109"/>
      <c r="FY128" s="109"/>
      <c r="FZ128" s="109"/>
      <c r="GA128" s="109"/>
      <c r="GB128" s="109"/>
      <c r="GC128" s="109"/>
      <c r="GD128" s="109"/>
      <c r="GE128" s="109"/>
      <c r="GF128" s="109"/>
      <c r="GG128" s="109"/>
      <c r="GH128" s="109"/>
      <c r="GI128" s="109"/>
      <c r="GJ128" s="109"/>
      <c r="GK128" s="109"/>
      <c r="GL128" s="109"/>
      <c r="GM128" s="109"/>
      <c r="GN128" s="109"/>
      <c r="GO128" s="109"/>
      <c r="GP128" s="109"/>
      <c r="GQ128" s="109"/>
      <c r="GR128" s="109"/>
      <c r="GS128" s="109"/>
      <c r="GT128" s="109"/>
      <c r="GU128" s="109"/>
      <c r="GV128" s="109"/>
      <c r="GW128" s="109"/>
      <c r="GX128" s="109"/>
      <c r="GY128" s="109"/>
      <c r="GZ128" s="109"/>
      <c r="HA128" s="109"/>
      <c r="HB128" s="109"/>
      <c r="HC128" s="109"/>
      <c r="HD128" s="109"/>
      <c r="HE128" s="109"/>
      <c r="HF128" s="109"/>
      <c r="HG128" s="109"/>
      <c r="HH128" s="109"/>
      <c r="HI128" s="109"/>
      <c r="HJ128" s="109"/>
      <c r="HK128" s="109"/>
      <c r="HL128" s="109"/>
      <c r="HM128" s="109"/>
      <c r="HN128" s="109"/>
      <c r="HO128" s="109"/>
      <c r="HP128" s="109"/>
      <c r="HQ128" s="109"/>
      <c r="HR128" s="109"/>
      <c r="HS128" s="109"/>
      <c r="HT128" s="109"/>
      <c r="HU128" s="109"/>
      <c r="HV128" s="109"/>
      <c r="HW128" s="109"/>
      <c r="HX128" s="109"/>
      <c r="HY128" s="109"/>
      <c r="HZ128" s="109"/>
      <c r="IA128" s="109"/>
      <c r="IB128" s="109"/>
      <c r="IC128" s="109"/>
      <c r="ID128" s="109"/>
      <c r="IE128" s="109"/>
      <c r="IF128" s="109"/>
      <c r="IG128" s="109"/>
      <c r="IH128" s="109"/>
      <c r="II128" s="109"/>
      <c r="IJ128" s="109"/>
      <c r="IK128" s="109"/>
      <c r="IL128" s="109"/>
      <c r="IM128" s="109"/>
      <c r="IN128" s="109"/>
      <c r="IO128" s="109"/>
      <c r="IP128" s="109"/>
      <c r="IQ128" s="109"/>
      <c r="IR128" s="109"/>
      <c r="IS128" s="109"/>
      <c r="IT128" s="109"/>
      <c r="IU128" s="109"/>
      <c r="IV128" s="109"/>
      <c r="IW128" s="109"/>
      <c r="IX128" s="109"/>
      <c r="IY128" s="109"/>
      <c r="IZ128" s="109"/>
    </row>
    <row r="129" s="107" customFormat="1" ht="40" customHeight="1" spans="1:260">
      <c r="A129" s="128" t="s">
        <v>3144</v>
      </c>
      <c r="B129" s="128"/>
      <c r="C129" s="128" t="s">
        <v>3145</v>
      </c>
      <c r="D129" s="124">
        <f t="shared" si="20"/>
        <v>0</v>
      </c>
      <c r="E129" s="176">
        <v>447.6</v>
      </c>
      <c r="F129" s="176">
        <f t="shared" si="22"/>
        <v>447.6</v>
      </c>
      <c r="G129" s="176"/>
      <c r="H129" s="126"/>
      <c r="I129" s="158"/>
      <c r="J129" s="176">
        <v>447.6</v>
      </c>
      <c r="K129" s="141">
        <v>447.6</v>
      </c>
      <c r="L129" s="163" t="s">
        <v>3140</v>
      </c>
      <c r="M129" s="163" t="s">
        <v>3121</v>
      </c>
      <c r="N129" s="160" t="s">
        <v>2925</v>
      </c>
      <c r="O129" s="160"/>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109"/>
      <c r="AO129" s="109"/>
      <c r="AP129" s="109"/>
      <c r="AQ129" s="109"/>
      <c r="AR129" s="109"/>
      <c r="AS129" s="109"/>
      <c r="AT129" s="109"/>
      <c r="AU129" s="109"/>
      <c r="AV129" s="109"/>
      <c r="AW129" s="109"/>
      <c r="AX129" s="109"/>
      <c r="AY129" s="109"/>
      <c r="AZ129" s="109"/>
      <c r="BA129" s="109"/>
      <c r="BB129" s="109"/>
      <c r="BC129" s="109"/>
      <c r="BD129" s="109"/>
      <c r="BE129" s="109"/>
      <c r="BF129" s="109"/>
      <c r="BG129" s="109"/>
      <c r="BH129" s="109"/>
      <c r="BI129" s="109"/>
      <c r="BJ129" s="109"/>
      <c r="BK129" s="109"/>
      <c r="BL129" s="109"/>
      <c r="BM129" s="109"/>
      <c r="BN129" s="109"/>
      <c r="BO129" s="109"/>
      <c r="BP129" s="109"/>
      <c r="BQ129" s="109"/>
      <c r="BR129" s="109"/>
      <c r="BS129" s="109"/>
      <c r="BT129" s="109"/>
      <c r="BU129" s="109"/>
      <c r="BV129" s="109"/>
      <c r="BW129" s="109"/>
      <c r="BX129" s="109"/>
      <c r="BY129" s="109"/>
      <c r="BZ129" s="109"/>
      <c r="CA129" s="109"/>
      <c r="CB129" s="109"/>
      <c r="CC129" s="109"/>
      <c r="CD129" s="109"/>
      <c r="CE129" s="109"/>
      <c r="CF129" s="109"/>
      <c r="CG129" s="109"/>
      <c r="CH129" s="109"/>
      <c r="CI129" s="109"/>
      <c r="CJ129" s="109"/>
      <c r="CK129" s="109"/>
      <c r="CL129" s="109"/>
      <c r="CM129" s="109"/>
      <c r="CN129" s="109"/>
      <c r="CO129" s="109"/>
      <c r="CP129" s="109"/>
      <c r="CQ129" s="109"/>
      <c r="CR129" s="109"/>
      <c r="CS129" s="109"/>
      <c r="CT129" s="109"/>
      <c r="CU129" s="109"/>
      <c r="CV129" s="109"/>
      <c r="CW129" s="109"/>
      <c r="CX129" s="109"/>
      <c r="CY129" s="109"/>
      <c r="CZ129" s="109"/>
      <c r="DA129" s="109"/>
      <c r="DB129" s="109"/>
      <c r="DC129" s="109"/>
      <c r="DD129" s="109"/>
      <c r="DE129" s="109"/>
      <c r="DF129" s="109"/>
      <c r="DG129" s="109"/>
      <c r="DH129" s="109"/>
      <c r="DI129" s="109"/>
      <c r="DJ129" s="109"/>
      <c r="DK129" s="109"/>
      <c r="DL129" s="109"/>
      <c r="DM129" s="109"/>
      <c r="DN129" s="109"/>
      <c r="DO129" s="109"/>
      <c r="DP129" s="109"/>
      <c r="DQ129" s="109"/>
      <c r="DR129" s="109"/>
      <c r="DS129" s="109"/>
      <c r="DT129" s="109"/>
      <c r="DU129" s="109"/>
      <c r="DV129" s="109"/>
      <c r="DW129" s="109"/>
      <c r="DX129" s="109"/>
      <c r="DY129" s="109"/>
      <c r="DZ129" s="109"/>
      <c r="EA129" s="109"/>
      <c r="EB129" s="109"/>
      <c r="EC129" s="109"/>
      <c r="ED129" s="109"/>
      <c r="EE129" s="109"/>
      <c r="EF129" s="109"/>
      <c r="EG129" s="109"/>
      <c r="EH129" s="109"/>
      <c r="EI129" s="109"/>
      <c r="EJ129" s="109"/>
      <c r="EK129" s="109"/>
      <c r="EL129" s="109"/>
      <c r="EM129" s="109"/>
      <c r="EN129" s="109"/>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c r="GO129" s="109"/>
      <c r="GP129" s="109"/>
      <c r="GQ129" s="109"/>
      <c r="GR129" s="109"/>
      <c r="GS129" s="109"/>
      <c r="GT129" s="109"/>
      <c r="GU129" s="109"/>
      <c r="GV129" s="109"/>
      <c r="GW129" s="109"/>
      <c r="GX129" s="109"/>
      <c r="GY129" s="109"/>
      <c r="GZ129" s="109"/>
      <c r="HA129" s="109"/>
      <c r="HB129" s="109"/>
      <c r="HC129" s="109"/>
      <c r="HD129" s="109"/>
      <c r="HE129" s="109"/>
      <c r="HF129" s="109"/>
      <c r="HG129" s="109"/>
      <c r="HH129" s="109"/>
      <c r="HI129" s="109"/>
      <c r="HJ129" s="109"/>
      <c r="HK129" s="109"/>
      <c r="HL129" s="109"/>
      <c r="HM129" s="109"/>
      <c r="HN129" s="109"/>
      <c r="HO129" s="109"/>
      <c r="HP129" s="109"/>
      <c r="HQ129" s="109"/>
      <c r="HR129" s="109"/>
      <c r="HS129" s="109"/>
      <c r="HT129" s="109"/>
      <c r="HU129" s="109"/>
      <c r="HV129" s="109"/>
      <c r="HW129" s="109"/>
      <c r="HX129" s="109"/>
      <c r="HY129" s="109"/>
      <c r="HZ129" s="109"/>
      <c r="IA129" s="109"/>
      <c r="IB129" s="109"/>
      <c r="IC129" s="109"/>
      <c r="ID129" s="109"/>
      <c r="IE129" s="109"/>
      <c r="IF129" s="109"/>
      <c r="IG129" s="109"/>
      <c r="IH129" s="109"/>
      <c r="II129" s="109"/>
      <c r="IJ129" s="109"/>
      <c r="IK129" s="109"/>
      <c r="IL129" s="109"/>
      <c r="IM129" s="109"/>
      <c r="IN129" s="109"/>
      <c r="IO129" s="109"/>
      <c r="IP129" s="109"/>
      <c r="IQ129" s="109"/>
      <c r="IR129" s="109"/>
      <c r="IS129" s="109"/>
      <c r="IT129" s="109"/>
      <c r="IU129" s="109"/>
      <c r="IV129" s="109"/>
      <c r="IW129" s="109"/>
      <c r="IX129" s="109"/>
      <c r="IY129" s="109"/>
      <c r="IZ129" s="109"/>
    </row>
    <row r="130" s="107" customFormat="1" ht="40" customHeight="1" spans="1:260">
      <c r="A130" s="128" t="s">
        <v>3146</v>
      </c>
      <c r="B130" s="128"/>
      <c r="C130" s="128" t="s">
        <v>3147</v>
      </c>
      <c r="D130" s="124">
        <f t="shared" si="20"/>
        <v>-6.66</v>
      </c>
      <c r="E130" s="176">
        <f>55+9.34</f>
        <v>64.34</v>
      </c>
      <c r="F130" s="176">
        <f t="shared" si="22"/>
        <v>71</v>
      </c>
      <c r="G130" s="176"/>
      <c r="H130" s="126"/>
      <c r="I130" s="158"/>
      <c r="J130" s="176">
        <v>64.34</v>
      </c>
      <c r="K130" s="141">
        <v>71</v>
      </c>
      <c r="L130" s="163" t="s">
        <v>3148</v>
      </c>
      <c r="M130" s="163" t="s">
        <v>3121</v>
      </c>
      <c r="N130" s="160" t="s">
        <v>2925</v>
      </c>
      <c r="O130" s="160"/>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09"/>
      <c r="AY130" s="109"/>
      <c r="AZ130" s="109"/>
      <c r="BA130" s="109"/>
      <c r="BB130" s="109"/>
      <c r="BC130" s="109"/>
      <c r="BD130" s="109"/>
      <c r="BE130" s="109"/>
      <c r="BF130" s="109"/>
      <c r="BG130" s="109"/>
      <c r="BH130" s="109"/>
      <c r="BI130" s="109"/>
      <c r="BJ130" s="109"/>
      <c r="BK130" s="109"/>
      <c r="BL130" s="109"/>
      <c r="BM130" s="109"/>
      <c r="BN130" s="109"/>
      <c r="BO130" s="109"/>
      <c r="BP130" s="109"/>
      <c r="BQ130" s="109"/>
      <c r="BR130" s="109"/>
      <c r="BS130" s="109"/>
      <c r="BT130" s="109"/>
      <c r="BU130" s="109"/>
      <c r="BV130" s="109"/>
      <c r="BW130" s="109"/>
      <c r="BX130" s="109"/>
      <c r="BY130" s="109"/>
      <c r="BZ130" s="109"/>
      <c r="CA130" s="109"/>
      <c r="CB130" s="109"/>
      <c r="CC130" s="109"/>
      <c r="CD130" s="109"/>
      <c r="CE130" s="109"/>
      <c r="CF130" s="109"/>
      <c r="CG130" s="109"/>
      <c r="CH130" s="109"/>
      <c r="CI130" s="109"/>
      <c r="CJ130" s="109"/>
      <c r="CK130" s="109"/>
      <c r="CL130" s="109"/>
      <c r="CM130" s="109"/>
      <c r="CN130" s="109"/>
      <c r="CO130" s="109"/>
      <c r="CP130" s="109"/>
      <c r="CQ130" s="109"/>
      <c r="CR130" s="109"/>
      <c r="CS130" s="109"/>
      <c r="CT130" s="109"/>
      <c r="CU130" s="109"/>
      <c r="CV130" s="109"/>
      <c r="CW130" s="109"/>
      <c r="CX130" s="109"/>
      <c r="CY130" s="109"/>
      <c r="CZ130" s="109"/>
      <c r="DA130" s="109"/>
      <c r="DB130" s="109"/>
      <c r="DC130" s="109"/>
      <c r="DD130" s="109"/>
      <c r="DE130" s="109"/>
      <c r="DF130" s="109"/>
      <c r="DG130" s="109"/>
      <c r="DH130" s="109"/>
      <c r="DI130" s="109"/>
      <c r="DJ130" s="109"/>
      <c r="DK130" s="109"/>
      <c r="DL130" s="109"/>
      <c r="DM130" s="109"/>
      <c r="DN130" s="109"/>
      <c r="DO130" s="109"/>
      <c r="DP130" s="109"/>
      <c r="DQ130" s="109"/>
      <c r="DR130" s="109"/>
      <c r="DS130" s="109"/>
      <c r="DT130" s="109"/>
      <c r="DU130" s="109"/>
      <c r="DV130" s="109"/>
      <c r="DW130" s="109"/>
      <c r="DX130" s="109"/>
      <c r="DY130" s="109"/>
      <c r="DZ130" s="109"/>
      <c r="EA130" s="109"/>
      <c r="EB130" s="109"/>
      <c r="EC130" s="109"/>
      <c r="ED130" s="109"/>
      <c r="EE130" s="109"/>
      <c r="EF130" s="109"/>
      <c r="EG130" s="109"/>
      <c r="EH130" s="109"/>
      <c r="EI130" s="109"/>
      <c r="EJ130" s="109"/>
      <c r="EK130" s="109"/>
      <c r="EL130" s="109"/>
      <c r="EM130" s="109"/>
      <c r="EN130" s="109"/>
      <c r="EO130" s="109"/>
      <c r="EP130" s="109"/>
      <c r="EQ130" s="109"/>
      <c r="ER130" s="109"/>
      <c r="ES130" s="109"/>
      <c r="ET130" s="109"/>
      <c r="EU130" s="109"/>
      <c r="EV130" s="109"/>
      <c r="EW130" s="109"/>
      <c r="EX130" s="109"/>
      <c r="EY130" s="109"/>
      <c r="EZ130" s="109"/>
      <c r="FA130" s="109"/>
      <c r="FB130" s="109"/>
      <c r="FC130" s="109"/>
      <c r="FD130" s="109"/>
      <c r="FE130" s="109"/>
      <c r="FF130" s="109"/>
      <c r="FG130" s="109"/>
      <c r="FH130" s="109"/>
      <c r="FI130" s="109"/>
      <c r="FJ130" s="109"/>
      <c r="FK130" s="109"/>
      <c r="FL130" s="109"/>
      <c r="FM130" s="109"/>
      <c r="FN130" s="109"/>
      <c r="FO130" s="109"/>
      <c r="FP130" s="109"/>
      <c r="FQ130" s="109"/>
      <c r="FR130" s="109"/>
      <c r="FS130" s="109"/>
      <c r="FT130" s="109"/>
      <c r="FU130" s="109"/>
      <c r="FV130" s="109"/>
      <c r="FW130" s="109"/>
      <c r="FX130" s="109"/>
      <c r="FY130" s="109"/>
      <c r="FZ130" s="109"/>
      <c r="GA130" s="109"/>
      <c r="GB130" s="109"/>
      <c r="GC130" s="109"/>
      <c r="GD130" s="109"/>
      <c r="GE130" s="109"/>
      <c r="GF130" s="109"/>
      <c r="GG130" s="109"/>
      <c r="GH130" s="109"/>
      <c r="GI130" s="109"/>
      <c r="GJ130" s="109"/>
      <c r="GK130" s="109"/>
      <c r="GL130" s="109"/>
      <c r="GM130" s="109"/>
      <c r="GN130" s="109"/>
      <c r="GO130" s="109"/>
      <c r="GP130" s="109"/>
      <c r="GQ130" s="109"/>
      <c r="GR130" s="109"/>
      <c r="GS130" s="109"/>
      <c r="GT130" s="109"/>
      <c r="GU130" s="109"/>
      <c r="GV130" s="109"/>
      <c r="GW130" s="109"/>
      <c r="GX130" s="109"/>
      <c r="GY130" s="109"/>
      <c r="GZ130" s="109"/>
      <c r="HA130" s="109"/>
      <c r="HB130" s="109"/>
      <c r="HC130" s="109"/>
      <c r="HD130" s="109"/>
      <c r="HE130" s="109"/>
      <c r="HF130" s="109"/>
      <c r="HG130" s="109"/>
      <c r="HH130" s="109"/>
      <c r="HI130" s="109"/>
      <c r="HJ130" s="109"/>
      <c r="HK130" s="109"/>
      <c r="HL130" s="109"/>
      <c r="HM130" s="109"/>
      <c r="HN130" s="109"/>
      <c r="HO130" s="109"/>
      <c r="HP130" s="109"/>
      <c r="HQ130" s="109"/>
      <c r="HR130" s="109"/>
      <c r="HS130" s="109"/>
      <c r="HT130" s="109"/>
      <c r="HU130" s="109"/>
      <c r="HV130" s="109"/>
      <c r="HW130" s="109"/>
      <c r="HX130" s="109"/>
      <c r="HY130" s="109"/>
      <c r="HZ130" s="109"/>
      <c r="IA130" s="109"/>
      <c r="IB130" s="109"/>
      <c r="IC130" s="109"/>
      <c r="ID130" s="109"/>
      <c r="IE130" s="109"/>
      <c r="IF130" s="109"/>
      <c r="IG130" s="109"/>
      <c r="IH130" s="109"/>
      <c r="II130" s="109"/>
      <c r="IJ130" s="109"/>
      <c r="IK130" s="109"/>
      <c r="IL130" s="109"/>
      <c r="IM130" s="109"/>
      <c r="IN130" s="109"/>
      <c r="IO130" s="109"/>
      <c r="IP130" s="109"/>
      <c r="IQ130" s="109"/>
      <c r="IR130" s="109"/>
      <c r="IS130" s="109"/>
      <c r="IT130" s="109"/>
      <c r="IU130" s="109"/>
      <c r="IV130" s="109"/>
      <c r="IW130" s="109"/>
      <c r="IX130" s="109"/>
      <c r="IY130" s="109"/>
      <c r="IZ130" s="109"/>
    </row>
    <row r="131" s="107" customFormat="1" ht="40" customHeight="1" spans="1:260">
      <c r="A131" s="128" t="s">
        <v>3149</v>
      </c>
      <c r="B131" s="128"/>
      <c r="C131" s="128" t="s">
        <v>3150</v>
      </c>
      <c r="D131" s="124">
        <f t="shared" si="20"/>
        <v>-22.58</v>
      </c>
      <c r="E131" s="176">
        <v>217.34</v>
      </c>
      <c r="F131" s="176">
        <f t="shared" si="22"/>
        <v>239.92</v>
      </c>
      <c r="G131" s="176"/>
      <c r="H131" s="126"/>
      <c r="I131" s="158"/>
      <c r="J131" s="176">
        <v>217.34</v>
      </c>
      <c r="K131" s="141">
        <v>239.92</v>
      </c>
      <c r="L131" s="163" t="s">
        <v>3151</v>
      </c>
      <c r="M131" s="163" t="s">
        <v>3121</v>
      </c>
      <c r="N131" s="160" t="s">
        <v>2925</v>
      </c>
      <c r="O131" s="160"/>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09"/>
      <c r="AZ131" s="109"/>
      <c r="BA131" s="109"/>
      <c r="BB131" s="109"/>
      <c r="BC131" s="109"/>
      <c r="BD131" s="109"/>
      <c r="BE131" s="109"/>
      <c r="BF131" s="109"/>
      <c r="BG131" s="109"/>
      <c r="BH131" s="109"/>
      <c r="BI131" s="109"/>
      <c r="BJ131" s="109"/>
      <c r="BK131" s="109"/>
      <c r="BL131" s="109"/>
      <c r="BM131" s="109"/>
      <c r="BN131" s="109"/>
      <c r="BO131" s="109"/>
      <c r="BP131" s="109"/>
      <c r="BQ131" s="109"/>
      <c r="BR131" s="109"/>
      <c r="BS131" s="109"/>
      <c r="BT131" s="109"/>
      <c r="BU131" s="109"/>
      <c r="BV131" s="109"/>
      <c r="BW131" s="109"/>
      <c r="BX131" s="109"/>
      <c r="BY131" s="109"/>
      <c r="BZ131" s="109"/>
      <c r="CA131" s="109"/>
      <c r="CB131" s="109"/>
      <c r="CC131" s="109"/>
      <c r="CD131" s="109"/>
      <c r="CE131" s="109"/>
      <c r="CF131" s="109"/>
      <c r="CG131" s="109"/>
      <c r="CH131" s="109"/>
      <c r="CI131" s="109"/>
      <c r="CJ131" s="109"/>
      <c r="CK131" s="109"/>
      <c r="CL131" s="109"/>
      <c r="CM131" s="109"/>
      <c r="CN131" s="109"/>
      <c r="CO131" s="109"/>
      <c r="CP131" s="109"/>
      <c r="CQ131" s="109"/>
      <c r="CR131" s="109"/>
      <c r="CS131" s="109"/>
      <c r="CT131" s="109"/>
      <c r="CU131" s="109"/>
      <c r="CV131" s="109"/>
      <c r="CW131" s="109"/>
      <c r="CX131" s="109"/>
      <c r="CY131" s="109"/>
      <c r="CZ131" s="109"/>
      <c r="DA131" s="109"/>
      <c r="DB131" s="109"/>
      <c r="DC131" s="109"/>
      <c r="DD131" s="109"/>
      <c r="DE131" s="109"/>
      <c r="DF131" s="109"/>
      <c r="DG131" s="109"/>
      <c r="DH131" s="109"/>
      <c r="DI131" s="109"/>
      <c r="DJ131" s="109"/>
      <c r="DK131" s="109"/>
      <c r="DL131" s="109"/>
      <c r="DM131" s="109"/>
      <c r="DN131" s="109"/>
      <c r="DO131" s="109"/>
      <c r="DP131" s="109"/>
      <c r="DQ131" s="109"/>
      <c r="DR131" s="109"/>
      <c r="DS131" s="109"/>
      <c r="DT131" s="109"/>
      <c r="DU131" s="109"/>
      <c r="DV131" s="109"/>
      <c r="DW131" s="109"/>
      <c r="DX131" s="109"/>
      <c r="DY131" s="109"/>
      <c r="DZ131" s="109"/>
      <c r="EA131" s="109"/>
      <c r="EB131" s="109"/>
      <c r="EC131" s="109"/>
      <c r="ED131" s="109"/>
      <c r="EE131" s="109"/>
      <c r="EF131" s="109"/>
      <c r="EG131" s="109"/>
      <c r="EH131" s="109"/>
      <c r="EI131" s="109"/>
      <c r="EJ131" s="109"/>
      <c r="EK131" s="109"/>
      <c r="EL131" s="109"/>
      <c r="EM131" s="109"/>
      <c r="EN131" s="109"/>
      <c r="EO131" s="109"/>
      <c r="EP131" s="109"/>
      <c r="EQ131" s="109"/>
      <c r="ER131" s="109"/>
      <c r="ES131" s="109"/>
      <c r="ET131" s="109"/>
      <c r="EU131" s="109"/>
      <c r="EV131" s="109"/>
      <c r="EW131" s="109"/>
      <c r="EX131" s="109"/>
      <c r="EY131" s="109"/>
      <c r="EZ131" s="109"/>
      <c r="FA131" s="109"/>
      <c r="FB131" s="109"/>
      <c r="FC131" s="109"/>
      <c r="FD131" s="109"/>
      <c r="FE131" s="109"/>
      <c r="FF131" s="109"/>
      <c r="FG131" s="109"/>
      <c r="FH131" s="109"/>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c r="GO131" s="109"/>
      <c r="GP131" s="109"/>
      <c r="GQ131" s="109"/>
      <c r="GR131" s="109"/>
      <c r="GS131" s="109"/>
      <c r="GT131" s="109"/>
      <c r="GU131" s="109"/>
      <c r="GV131" s="109"/>
      <c r="GW131" s="109"/>
      <c r="GX131" s="109"/>
      <c r="GY131" s="109"/>
      <c r="GZ131" s="109"/>
      <c r="HA131" s="109"/>
      <c r="HB131" s="109"/>
      <c r="HC131" s="109"/>
      <c r="HD131" s="109"/>
      <c r="HE131" s="109"/>
      <c r="HF131" s="109"/>
      <c r="HG131" s="109"/>
      <c r="HH131" s="109"/>
      <c r="HI131" s="109"/>
      <c r="HJ131" s="109"/>
      <c r="HK131" s="109"/>
      <c r="HL131" s="109"/>
      <c r="HM131" s="109"/>
      <c r="HN131" s="109"/>
      <c r="HO131" s="109"/>
      <c r="HP131" s="109"/>
      <c r="HQ131" s="109"/>
      <c r="HR131" s="109"/>
      <c r="HS131" s="109"/>
      <c r="HT131" s="109"/>
      <c r="HU131" s="109"/>
      <c r="HV131" s="109"/>
      <c r="HW131" s="109"/>
      <c r="HX131" s="109"/>
      <c r="HY131" s="109"/>
      <c r="HZ131" s="109"/>
      <c r="IA131" s="109"/>
      <c r="IB131" s="109"/>
      <c r="IC131" s="109"/>
      <c r="ID131" s="109"/>
      <c r="IE131" s="109"/>
      <c r="IF131" s="109"/>
      <c r="IG131" s="109"/>
      <c r="IH131" s="109"/>
      <c r="II131" s="109"/>
      <c r="IJ131" s="109"/>
      <c r="IK131" s="109"/>
      <c r="IL131" s="109"/>
      <c r="IM131" s="109"/>
      <c r="IN131" s="109"/>
      <c r="IO131" s="109"/>
      <c r="IP131" s="109"/>
      <c r="IQ131" s="109"/>
      <c r="IR131" s="109"/>
      <c r="IS131" s="109"/>
      <c r="IT131" s="109"/>
      <c r="IU131" s="109"/>
      <c r="IV131" s="109"/>
      <c r="IW131" s="109"/>
      <c r="IX131" s="109"/>
      <c r="IY131" s="109"/>
      <c r="IZ131" s="109"/>
    </row>
    <row r="132" s="107" customFormat="1" ht="40" customHeight="1" spans="1:260">
      <c r="A132" s="128" t="s">
        <v>3152</v>
      </c>
      <c r="B132" s="128"/>
      <c r="C132" s="128" t="s">
        <v>3153</v>
      </c>
      <c r="D132" s="124">
        <f t="shared" si="20"/>
        <v>-16</v>
      </c>
      <c r="E132" s="176">
        <v>14</v>
      </c>
      <c r="F132" s="176">
        <f t="shared" si="22"/>
        <v>30</v>
      </c>
      <c r="G132" s="176"/>
      <c r="H132" s="126"/>
      <c r="I132" s="158"/>
      <c r="J132" s="176">
        <v>14</v>
      </c>
      <c r="K132" s="141">
        <v>30</v>
      </c>
      <c r="L132" s="163" t="s">
        <v>3154</v>
      </c>
      <c r="M132" s="163" t="s">
        <v>3121</v>
      </c>
      <c r="N132" s="160" t="s">
        <v>2925</v>
      </c>
      <c r="O132" s="160"/>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09"/>
      <c r="BT132" s="109"/>
      <c r="BU132" s="109"/>
      <c r="BV132" s="109"/>
      <c r="BW132" s="109"/>
      <c r="BX132" s="109"/>
      <c r="BY132" s="109"/>
      <c r="BZ132" s="109"/>
      <c r="CA132" s="109"/>
      <c r="CB132" s="109"/>
      <c r="CC132" s="109"/>
      <c r="CD132" s="109"/>
      <c r="CE132" s="109"/>
      <c r="CF132" s="109"/>
      <c r="CG132" s="109"/>
      <c r="CH132" s="109"/>
      <c r="CI132" s="109"/>
      <c r="CJ132" s="109"/>
      <c r="CK132" s="109"/>
      <c r="CL132" s="109"/>
      <c r="CM132" s="109"/>
      <c r="CN132" s="109"/>
      <c r="CO132" s="109"/>
      <c r="CP132" s="109"/>
      <c r="CQ132" s="109"/>
      <c r="CR132" s="109"/>
      <c r="CS132" s="109"/>
      <c r="CT132" s="109"/>
      <c r="CU132" s="109"/>
      <c r="CV132" s="109"/>
      <c r="CW132" s="109"/>
      <c r="CX132" s="109"/>
      <c r="CY132" s="109"/>
      <c r="CZ132" s="109"/>
      <c r="DA132" s="109"/>
      <c r="DB132" s="109"/>
      <c r="DC132" s="109"/>
      <c r="DD132" s="109"/>
      <c r="DE132" s="109"/>
      <c r="DF132" s="109"/>
      <c r="DG132" s="109"/>
      <c r="DH132" s="109"/>
      <c r="DI132" s="109"/>
      <c r="DJ132" s="109"/>
      <c r="DK132" s="109"/>
      <c r="DL132" s="109"/>
      <c r="DM132" s="109"/>
      <c r="DN132" s="109"/>
      <c r="DO132" s="109"/>
      <c r="DP132" s="109"/>
      <c r="DQ132" s="109"/>
      <c r="DR132" s="109"/>
      <c r="DS132" s="109"/>
      <c r="DT132" s="109"/>
      <c r="DU132" s="109"/>
      <c r="DV132" s="109"/>
      <c r="DW132" s="109"/>
      <c r="DX132" s="109"/>
      <c r="DY132" s="109"/>
      <c r="DZ132" s="109"/>
      <c r="EA132" s="109"/>
      <c r="EB132" s="109"/>
      <c r="EC132" s="109"/>
      <c r="ED132" s="109"/>
      <c r="EE132" s="109"/>
      <c r="EF132" s="109"/>
      <c r="EG132" s="109"/>
      <c r="EH132" s="109"/>
      <c r="EI132" s="109"/>
      <c r="EJ132" s="109"/>
      <c r="EK132" s="109"/>
      <c r="EL132" s="109"/>
      <c r="EM132" s="109"/>
      <c r="EN132" s="109"/>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c r="GO132" s="109"/>
      <c r="GP132" s="109"/>
      <c r="GQ132" s="109"/>
      <c r="GR132" s="109"/>
      <c r="GS132" s="109"/>
      <c r="GT132" s="109"/>
      <c r="GU132" s="109"/>
      <c r="GV132" s="109"/>
      <c r="GW132" s="109"/>
      <c r="GX132" s="109"/>
      <c r="GY132" s="109"/>
      <c r="GZ132" s="109"/>
      <c r="HA132" s="109"/>
      <c r="HB132" s="109"/>
      <c r="HC132" s="109"/>
      <c r="HD132" s="109"/>
      <c r="HE132" s="109"/>
      <c r="HF132" s="109"/>
      <c r="HG132" s="109"/>
      <c r="HH132" s="109"/>
      <c r="HI132" s="109"/>
      <c r="HJ132" s="109"/>
      <c r="HK132" s="109"/>
      <c r="HL132" s="109"/>
      <c r="HM132" s="109"/>
      <c r="HN132" s="109"/>
      <c r="HO132" s="109"/>
      <c r="HP132" s="109"/>
      <c r="HQ132" s="109"/>
      <c r="HR132" s="109"/>
      <c r="HS132" s="109"/>
      <c r="HT132" s="109"/>
      <c r="HU132" s="109"/>
      <c r="HV132" s="109"/>
      <c r="HW132" s="109"/>
      <c r="HX132" s="109"/>
      <c r="HY132" s="109"/>
      <c r="HZ132" s="109"/>
      <c r="IA132" s="109"/>
      <c r="IB132" s="109"/>
      <c r="IC132" s="109"/>
      <c r="ID132" s="109"/>
      <c r="IE132" s="109"/>
      <c r="IF132" s="109"/>
      <c r="IG132" s="109"/>
      <c r="IH132" s="109"/>
      <c r="II132" s="109"/>
      <c r="IJ132" s="109"/>
      <c r="IK132" s="109"/>
      <c r="IL132" s="109"/>
      <c r="IM132" s="109"/>
      <c r="IN132" s="109"/>
      <c r="IO132" s="109"/>
      <c r="IP132" s="109"/>
      <c r="IQ132" s="109"/>
      <c r="IR132" s="109"/>
      <c r="IS132" s="109"/>
      <c r="IT132" s="109"/>
      <c r="IU132" s="109"/>
      <c r="IV132" s="109"/>
      <c r="IW132" s="109"/>
      <c r="IX132" s="109"/>
      <c r="IY132" s="109"/>
      <c r="IZ132" s="109"/>
    </row>
    <row r="133" s="107" customFormat="1" ht="40" customHeight="1" spans="1:260">
      <c r="A133" s="128" t="s">
        <v>3155</v>
      </c>
      <c r="B133" s="128"/>
      <c r="C133" s="128" t="s">
        <v>3156</v>
      </c>
      <c r="D133" s="124">
        <f t="shared" si="20"/>
        <v>6</v>
      </c>
      <c r="E133" s="176">
        <v>101</v>
      </c>
      <c r="F133" s="176">
        <f t="shared" si="22"/>
        <v>95</v>
      </c>
      <c r="G133" s="176"/>
      <c r="H133" s="126"/>
      <c r="I133" s="158"/>
      <c r="J133" s="176">
        <v>101</v>
      </c>
      <c r="K133" s="141">
        <v>95</v>
      </c>
      <c r="L133" s="163" t="s">
        <v>3140</v>
      </c>
      <c r="M133" s="163" t="s">
        <v>3121</v>
      </c>
      <c r="N133" s="160" t="s">
        <v>2925</v>
      </c>
      <c r="O133" s="160"/>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09"/>
      <c r="BM133" s="109"/>
      <c r="BN133" s="109"/>
      <c r="BO133" s="109"/>
      <c r="BP133" s="109"/>
      <c r="BQ133" s="109"/>
      <c r="BR133" s="109"/>
      <c r="BS133" s="109"/>
      <c r="BT133" s="109"/>
      <c r="BU133" s="109"/>
      <c r="BV133" s="109"/>
      <c r="BW133" s="109"/>
      <c r="BX133" s="109"/>
      <c r="BY133" s="109"/>
      <c r="BZ133" s="109"/>
      <c r="CA133" s="109"/>
      <c r="CB133" s="109"/>
      <c r="CC133" s="109"/>
      <c r="CD133" s="109"/>
      <c r="CE133" s="109"/>
      <c r="CF133" s="109"/>
      <c r="CG133" s="109"/>
      <c r="CH133" s="109"/>
      <c r="CI133" s="109"/>
      <c r="CJ133" s="109"/>
      <c r="CK133" s="109"/>
      <c r="CL133" s="109"/>
      <c r="CM133" s="109"/>
      <c r="CN133" s="109"/>
      <c r="CO133" s="109"/>
      <c r="CP133" s="109"/>
      <c r="CQ133" s="109"/>
      <c r="CR133" s="109"/>
      <c r="CS133" s="109"/>
      <c r="CT133" s="109"/>
      <c r="CU133" s="109"/>
      <c r="CV133" s="109"/>
      <c r="CW133" s="109"/>
      <c r="CX133" s="109"/>
      <c r="CY133" s="109"/>
      <c r="CZ133" s="109"/>
      <c r="DA133" s="109"/>
      <c r="DB133" s="109"/>
      <c r="DC133" s="109"/>
      <c r="DD133" s="109"/>
      <c r="DE133" s="109"/>
      <c r="DF133" s="109"/>
      <c r="DG133" s="109"/>
      <c r="DH133" s="109"/>
      <c r="DI133" s="109"/>
      <c r="DJ133" s="109"/>
      <c r="DK133" s="109"/>
      <c r="DL133" s="109"/>
      <c r="DM133" s="109"/>
      <c r="DN133" s="109"/>
      <c r="DO133" s="109"/>
      <c r="DP133" s="109"/>
      <c r="DQ133" s="109"/>
      <c r="DR133" s="109"/>
      <c r="DS133" s="109"/>
      <c r="DT133" s="109"/>
      <c r="DU133" s="109"/>
      <c r="DV133" s="109"/>
      <c r="DW133" s="109"/>
      <c r="DX133" s="109"/>
      <c r="DY133" s="109"/>
      <c r="DZ133" s="109"/>
      <c r="EA133" s="109"/>
      <c r="EB133" s="109"/>
      <c r="EC133" s="109"/>
      <c r="ED133" s="109"/>
      <c r="EE133" s="109"/>
      <c r="EF133" s="109"/>
      <c r="EG133" s="109"/>
      <c r="EH133" s="109"/>
      <c r="EI133" s="109"/>
      <c r="EJ133" s="109"/>
      <c r="EK133" s="109"/>
      <c r="EL133" s="109"/>
      <c r="EM133" s="109"/>
      <c r="EN133" s="109"/>
      <c r="EO133" s="109"/>
      <c r="EP133" s="109"/>
      <c r="EQ133" s="109"/>
      <c r="ER133" s="109"/>
      <c r="ES133" s="109"/>
      <c r="ET133" s="109"/>
      <c r="EU133" s="109"/>
      <c r="EV133" s="109"/>
      <c r="EW133" s="109"/>
      <c r="EX133" s="109"/>
      <c r="EY133" s="109"/>
      <c r="EZ133" s="109"/>
      <c r="FA133" s="109"/>
      <c r="FB133" s="109"/>
      <c r="FC133" s="109"/>
      <c r="FD133" s="109"/>
      <c r="FE133" s="109"/>
      <c r="FF133" s="109"/>
      <c r="FG133" s="109"/>
      <c r="FH133" s="109"/>
      <c r="FI133" s="109"/>
      <c r="FJ133" s="109"/>
      <c r="FK133" s="109"/>
      <c r="FL133" s="109"/>
      <c r="FM133" s="109"/>
      <c r="FN133" s="109"/>
      <c r="FO133" s="109"/>
      <c r="FP133" s="109"/>
      <c r="FQ133" s="109"/>
      <c r="FR133" s="109"/>
      <c r="FS133" s="109"/>
      <c r="FT133" s="109"/>
      <c r="FU133" s="109"/>
      <c r="FV133" s="109"/>
      <c r="FW133" s="109"/>
      <c r="FX133" s="109"/>
      <c r="FY133" s="109"/>
      <c r="FZ133" s="109"/>
      <c r="GA133" s="109"/>
      <c r="GB133" s="109"/>
      <c r="GC133" s="109"/>
      <c r="GD133" s="109"/>
      <c r="GE133" s="109"/>
      <c r="GF133" s="109"/>
      <c r="GG133" s="109"/>
      <c r="GH133" s="109"/>
      <c r="GI133" s="109"/>
      <c r="GJ133" s="109"/>
      <c r="GK133" s="109"/>
      <c r="GL133" s="109"/>
      <c r="GM133" s="109"/>
      <c r="GN133" s="109"/>
      <c r="GO133" s="109"/>
      <c r="GP133" s="109"/>
      <c r="GQ133" s="109"/>
      <c r="GR133" s="109"/>
      <c r="GS133" s="109"/>
      <c r="GT133" s="109"/>
      <c r="GU133" s="109"/>
      <c r="GV133" s="109"/>
      <c r="GW133" s="109"/>
      <c r="GX133" s="109"/>
      <c r="GY133" s="109"/>
      <c r="GZ133" s="109"/>
      <c r="HA133" s="109"/>
      <c r="HB133" s="109"/>
      <c r="HC133" s="109"/>
      <c r="HD133" s="109"/>
      <c r="HE133" s="109"/>
      <c r="HF133" s="109"/>
      <c r="HG133" s="109"/>
      <c r="HH133" s="109"/>
      <c r="HI133" s="109"/>
      <c r="HJ133" s="109"/>
      <c r="HK133" s="109"/>
      <c r="HL133" s="109"/>
      <c r="HM133" s="109"/>
      <c r="HN133" s="109"/>
      <c r="HO133" s="109"/>
      <c r="HP133" s="109"/>
      <c r="HQ133" s="109"/>
      <c r="HR133" s="109"/>
      <c r="HS133" s="109"/>
      <c r="HT133" s="109"/>
      <c r="HU133" s="109"/>
      <c r="HV133" s="109"/>
      <c r="HW133" s="109"/>
      <c r="HX133" s="109"/>
      <c r="HY133" s="109"/>
      <c r="HZ133" s="109"/>
      <c r="IA133" s="109"/>
      <c r="IB133" s="109"/>
      <c r="IC133" s="109"/>
      <c r="ID133" s="109"/>
      <c r="IE133" s="109"/>
      <c r="IF133" s="109"/>
      <c r="IG133" s="109"/>
      <c r="IH133" s="109"/>
      <c r="II133" s="109"/>
      <c r="IJ133" s="109"/>
      <c r="IK133" s="109"/>
      <c r="IL133" s="109"/>
      <c r="IM133" s="109"/>
      <c r="IN133" s="109"/>
      <c r="IO133" s="109"/>
      <c r="IP133" s="109"/>
      <c r="IQ133" s="109"/>
      <c r="IR133" s="109"/>
      <c r="IS133" s="109"/>
      <c r="IT133" s="109"/>
      <c r="IU133" s="109"/>
      <c r="IV133" s="109"/>
      <c r="IW133" s="109"/>
      <c r="IX133" s="109"/>
      <c r="IY133" s="109"/>
      <c r="IZ133" s="109"/>
    </row>
    <row r="134" s="107" customFormat="1" ht="40" customHeight="1" spans="1:260">
      <c r="A134" s="128" t="s">
        <v>3157</v>
      </c>
      <c r="B134" s="128"/>
      <c r="C134" s="128" t="s">
        <v>3158</v>
      </c>
      <c r="D134" s="124">
        <f t="shared" si="20"/>
        <v>121</v>
      </c>
      <c r="E134" s="176">
        <f>110+11</f>
        <v>121</v>
      </c>
      <c r="F134" s="176"/>
      <c r="G134" s="176"/>
      <c r="H134" s="126"/>
      <c r="I134" s="158"/>
      <c r="J134" s="176">
        <v>121</v>
      </c>
      <c r="K134" s="141"/>
      <c r="L134" s="163" t="s">
        <v>3140</v>
      </c>
      <c r="M134" s="163" t="s">
        <v>3121</v>
      </c>
      <c r="N134" s="160" t="s">
        <v>2925</v>
      </c>
      <c r="O134" s="160"/>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09"/>
      <c r="AR134" s="109"/>
      <c r="AS134" s="109"/>
      <c r="AT134" s="109"/>
      <c r="AU134" s="109"/>
      <c r="AV134" s="109"/>
      <c r="AW134" s="109"/>
      <c r="AX134" s="109"/>
      <c r="AY134" s="109"/>
      <c r="AZ134" s="109"/>
      <c r="BA134" s="109"/>
      <c r="BB134" s="109"/>
      <c r="BC134" s="109"/>
      <c r="BD134" s="109"/>
      <c r="BE134" s="109"/>
      <c r="BF134" s="109"/>
      <c r="BG134" s="109"/>
      <c r="BH134" s="109"/>
      <c r="BI134" s="109"/>
      <c r="BJ134" s="109"/>
      <c r="BK134" s="109"/>
      <c r="BL134" s="109"/>
      <c r="BM134" s="109"/>
      <c r="BN134" s="109"/>
      <c r="BO134" s="109"/>
      <c r="BP134" s="109"/>
      <c r="BQ134" s="109"/>
      <c r="BR134" s="109"/>
      <c r="BS134" s="109"/>
      <c r="BT134" s="109"/>
      <c r="BU134" s="109"/>
      <c r="BV134" s="109"/>
      <c r="BW134" s="109"/>
      <c r="BX134" s="109"/>
      <c r="BY134" s="109"/>
      <c r="BZ134" s="109"/>
      <c r="CA134" s="109"/>
      <c r="CB134" s="109"/>
      <c r="CC134" s="109"/>
      <c r="CD134" s="109"/>
      <c r="CE134" s="109"/>
      <c r="CF134" s="109"/>
      <c r="CG134" s="109"/>
      <c r="CH134" s="109"/>
      <c r="CI134" s="109"/>
      <c r="CJ134" s="109"/>
      <c r="CK134" s="109"/>
      <c r="CL134" s="109"/>
      <c r="CM134" s="109"/>
      <c r="CN134" s="109"/>
      <c r="CO134" s="109"/>
      <c r="CP134" s="109"/>
      <c r="CQ134" s="109"/>
      <c r="CR134" s="109"/>
      <c r="CS134" s="109"/>
      <c r="CT134" s="109"/>
      <c r="CU134" s="109"/>
      <c r="CV134" s="109"/>
      <c r="CW134" s="109"/>
      <c r="CX134" s="109"/>
      <c r="CY134" s="109"/>
      <c r="CZ134" s="109"/>
      <c r="DA134" s="109"/>
      <c r="DB134" s="109"/>
      <c r="DC134" s="109"/>
      <c r="DD134" s="109"/>
      <c r="DE134" s="109"/>
      <c r="DF134" s="109"/>
      <c r="DG134" s="109"/>
      <c r="DH134" s="109"/>
      <c r="DI134" s="109"/>
      <c r="DJ134" s="109"/>
      <c r="DK134" s="109"/>
      <c r="DL134" s="109"/>
      <c r="DM134" s="109"/>
      <c r="DN134" s="109"/>
      <c r="DO134" s="109"/>
      <c r="DP134" s="109"/>
      <c r="DQ134" s="109"/>
      <c r="DR134" s="109"/>
      <c r="DS134" s="109"/>
      <c r="DT134" s="109"/>
      <c r="DU134" s="109"/>
      <c r="DV134" s="109"/>
      <c r="DW134" s="109"/>
      <c r="DX134" s="109"/>
      <c r="DY134" s="109"/>
      <c r="DZ134" s="109"/>
      <c r="EA134" s="109"/>
      <c r="EB134" s="109"/>
      <c r="EC134" s="109"/>
      <c r="ED134" s="109"/>
      <c r="EE134" s="109"/>
      <c r="EF134" s="109"/>
      <c r="EG134" s="109"/>
      <c r="EH134" s="109"/>
      <c r="EI134" s="109"/>
      <c r="EJ134" s="109"/>
      <c r="EK134" s="109"/>
      <c r="EL134" s="109"/>
      <c r="EM134" s="109"/>
      <c r="EN134" s="109"/>
      <c r="EO134" s="109"/>
      <c r="EP134" s="109"/>
      <c r="EQ134" s="109"/>
      <c r="ER134" s="109"/>
      <c r="ES134" s="109"/>
      <c r="ET134" s="109"/>
      <c r="EU134" s="109"/>
      <c r="EV134" s="109"/>
      <c r="EW134" s="109"/>
      <c r="EX134" s="109"/>
      <c r="EY134" s="109"/>
      <c r="EZ134" s="109"/>
      <c r="FA134" s="109"/>
      <c r="FB134" s="109"/>
      <c r="FC134" s="109"/>
      <c r="FD134" s="109"/>
      <c r="FE134" s="109"/>
      <c r="FF134" s="109"/>
      <c r="FG134" s="109"/>
      <c r="FH134" s="109"/>
      <c r="FI134" s="109"/>
      <c r="FJ134" s="109"/>
      <c r="FK134" s="109"/>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c r="GO134" s="109"/>
      <c r="GP134" s="109"/>
      <c r="GQ134" s="109"/>
      <c r="GR134" s="109"/>
      <c r="GS134" s="109"/>
      <c r="GT134" s="109"/>
      <c r="GU134" s="109"/>
      <c r="GV134" s="109"/>
      <c r="GW134" s="109"/>
      <c r="GX134" s="109"/>
      <c r="GY134" s="109"/>
      <c r="GZ134" s="109"/>
      <c r="HA134" s="109"/>
      <c r="HB134" s="109"/>
      <c r="HC134" s="109"/>
      <c r="HD134" s="109"/>
      <c r="HE134" s="109"/>
      <c r="HF134" s="109"/>
      <c r="HG134" s="109"/>
      <c r="HH134" s="109"/>
      <c r="HI134" s="109"/>
      <c r="HJ134" s="109"/>
      <c r="HK134" s="109"/>
      <c r="HL134" s="109"/>
      <c r="HM134" s="109"/>
      <c r="HN134" s="109"/>
      <c r="HO134" s="109"/>
      <c r="HP134" s="109"/>
      <c r="HQ134" s="109"/>
      <c r="HR134" s="109"/>
      <c r="HS134" s="109"/>
      <c r="HT134" s="109"/>
      <c r="HU134" s="109"/>
      <c r="HV134" s="109"/>
      <c r="HW134" s="109"/>
      <c r="HX134" s="109"/>
      <c r="HY134" s="109"/>
      <c r="HZ134" s="109"/>
      <c r="IA134" s="109"/>
      <c r="IB134" s="109"/>
      <c r="IC134" s="109"/>
      <c r="ID134" s="109"/>
      <c r="IE134" s="109"/>
      <c r="IF134" s="109"/>
      <c r="IG134" s="109"/>
      <c r="IH134" s="109"/>
      <c r="II134" s="109"/>
      <c r="IJ134" s="109"/>
      <c r="IK134" s="109"/>
      <c r="IL134" s="109"/>
      <c r="IM134" s="109"/>
      <c r="IN134" s="109"/>
      <c r="IO134" s="109"/>
      <c r="IP134" s="109"/>
      <c r="IQ134" s="109"/>
      <c r="IR134" s="109"/>
      <c r="IS134" s="109"/>
      <c r="IT134" s="109"/>
      <c r="IU134" s="109"/>
      <c r="IV134" s="109"/>
      <c r="IW134" s="109"/>
      <c r="IX134" s="109"/>
      <c r="IY134" s="109"/>
      <c r="IZ134" s="109"/>
    </row>
    <row r="135" s="107" customFormat="1" ht="40" customHeight="1" spans="1:260">
      <c r="A135" s="128" t="s">
        <v>3159</v>
      </c>
      <c r="B135" s="128"/>
      <c r="C135" s="128" t="s">
        <v>3160</v>
      </c>
      <c r="D135" s="124">
        <f t="shared" si="20"/>
        <v>160</v>
      </c>
      <c r="E135" s="176">
        <v>160</v>
      </c>
      <c r="F135" s="176"/>
      <c r="G135" s="176"/>
      <c r="H135" s="126"/>
      <c r="I135" s="158"/>
      <c r="J135" s="176">
        <v>160</v>
      </c>
      <c r="K135" s="141"/>
      <c r="L135" s="163" t="s">
        <v>3140</v>
      </c>
      <c r="M135" s="163" t="s">
        <v>3121</v>
      </c>
      <c r="N135" s="160" t="s">
        <v>2925</v>
      </c>
      <c r="O135" s="160"/>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09"/>
      <c r="AR135" s="109"/>
      <c r="AS135" s="109"/>
      <c r="AT135" s="109"/>
      <c r="AU135" s="109"/>
      <c r="AV135" s="109"/>
      <c r="AW135" s="109"/>
      <c r="AX135" s="109"/>
      <c r="AY135" s="109"/>
      <c r="AZ135" s="109"/>
      <c r="BA135" s="109"/>
      <c r="BB135" s="109"/>
      <c r="BC135" s="109"/>
      <c r="BD135" s="109"/>
      <c r="BE135" s="109"/>
      <c r="BF135" s="109"/>
      <c r="BG135" s="109"/>
      <c r="BH135" s="109"/>
      <c r="BI135" s="109"/>
      <c r="BJ135" s="109"/>
      <c r="BK135" s="109"/>
      <c r="BL135" s="109"/>
      <c r="BM135" s="109"/>
      <c r="BN135" s="109"/>
      <c r="BO135" s="109"/>
      <c r="BP135" s="109"/>
      <c r="BQ135" s="109"/>
      <c r="BR135" s="109"/>
      <c r="BS135" s="109"/>
      <c r="BT135" s="109"/>
      <c r="BU135" s="109"/>
      <c r="BV135" s="109"/>
      <c r="BW135" s="109"/>
      <c r="BX135" s="109"/>
      <c r="BY135" s="109"/>
      <c r="BZ135" s="109"/>
      <c r="CA135" s="109"/>
      <c r="CB135" s="109"/>
      <c r="CC135" s="109"/>
      <c r="CD135" s="109"/>
      <c r="CE135" s="109"/>
      <c r="CF135" s="109"/>
      <c r="CG135" s="109"/>
      <c r="CH135" s="109"/>
      <c r="CI135" s="109"/>
      <c r="CJ135" s="109"/>
      <c r="CK135" s="109"/>
      <c r="CL135" s="109"/>
      <c r="CM135" s="109"/>
      <c r="CN135" s="109"/>
      <c r="CO135" s="109"/>
      <c r="CP135" s="109"/>
      <c r="CQ135" s="109"/>
      <c r="CR135" s="109"/>
      <c r="CS135" s="109"/>
      <c r="CT135" s="109"/>
      <c r="CU135" s="109"/>
      <c r="CV135" s="109"/>
      <c r="CW135" s="109"/>
      <c r="CX135" s="109"/>
      <c r="CY135" s="109"/>
      <c r="CZ135" s="109"/>
      <c r="DA135" s="109"/>
      <c r="DB135" s="109"/>
      <c r="DC135" s="109"/>
      <c r="DD135" s="109"/>
      <c r="DE135" s="109"/>
      <c r="DF135" s="109"/>
      <c r="DG135" s="109"/>
      <c r="DH135" s="109"/>
      <c r="DI135" s="109"/>
      <c r="DJ135" s="109"/>
      <c r="DK135" s="109"/>
      <c r="DL135" s="109"/>
      <c r="DM135" s="109"/>
      <c r="DN135" s="109"/>
      <c r="DO135" s="109"/>
      <c r="DP135" s="109"/>
      <c r="DQ135" s="109"/>
      <c r="DR135" s="109"/>
      <c r="DS135" s="109"/>
      <c r="DT135" s="109"/>
      <c r="DU135" s="109"/>
      <c r="DV135" s="109"/>
      <c r="DW135" s="109"/>
      <c r="DX135" s="109"/>
      <c r="DY135" s="109"/>
      <c r="DZ135" s="109"/>
      <c r="EA135" s="109"/>
      <c r="EB135" s="109"/>
      <c r="EC135" s="109"/>
      <c r="ED135" s="109"/>
      <c r="EE135" s="109"/>
      <c r="EF135" s="109"/>
      <c r="EG135" s="109"/>
      <c r="EH135" s="109"/>
      <c r="EI135" s="109"/>
      <c r="EJ135" s="109"/>
      <c r="EK135" s="109"/>
      <c r="EL135" s="109"/>
      <c r="EM135" s="109"/>
      <c r="EN135" s="109"/>
      <c r="EO135" s="109"/>
      <c r="EP135" s="109"/>
      <c r="EQ135" s="109"/>
      <c r="ER135" s="109"/>
      <c r="ES135" s="109"/>
      <c r="ET135" s="109"/>
      <c r="EU135" s="109"/>
      <c r="EV135" s="109"/>
      <c r="EW135" s="109"/>
      <c r="EX135" s="109"/>
      <c r="EY135" s="109"/>
      <c r="EZ135" s="109"/>
      <c r="FA135" s="109"/>
      <c r="FB135" s="109"/>
      <c r="FC135" s="109"/>
      <c r="FD135" s="109"/>
      <c r="FE135" s="109"/>
      <c r="FF135" s="109"/>
      <c r="FG135" s="109"/>
      <c r="FH135" s="109"/>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c r="GO135" s="109"/>
      <c r="GP135" s="109"/>
      <c r="GQ135" s="109"/>
      <c r="GR135" s="109"/>
      <c r="GS135" s="109"/>
      <c r="GT135" s="109"/>
      <c r="GU135" s="109"/>
      <c r="GV135" s="109"/>
      <c r="GW135" s="109"/>
      <c r="GX135" s="109"/>
      <c r="GY135" s="109"/>
      <c r="GZ135" s="109"/>
      <c r="HA135" s="109"/>
      <c r="HB135" s="109"/>
      <c r="HC135" s="109"/>
      <c r="HD135" s="109"/>
      <c r="HE135" s="109"/>
      <c r="HF135" s="109"/>
      <c r="HG135" s="109"/>
      <c r="HH135" s="109"/>
      <c r="HI135" s="109"/>
      <c r="HJ135" s="109"/>
      <c r="HK135" s="109"/>
      <c r="HL135" s="109"/>
      <c r="HM135" s="109"/>
      <c r="HN135" s="109"/>
      <c r="HO135" s="109"/>
      <c r="HP135" s="109"/>
      <c r="HQ135" s="109"/>
      <c r="HR135" s="109"/>
      <c r="HS135" s="109"/>
      <c r="HT135" s="109"/>
      <c r="HU135" s="109"/>
      <c r="HV135" s="109"/>
      <c r="HW135" s="109"/>
      <c r="HX135" s="109"/>
      <c r="HY135" s="109"/>
      <c r="HZ135" s="109"/>
      <c r="IA135" s="109"/>
      <c r="IB135" s="109"/>
      <c r="IC135" s="109"/>
      <c r="ID135" s="109"/>
      <c r="IE135" s="109"/>
      <c r="IF135" s="109"/>
      <c r="IG135" s="109"/>
      <c r="IH135" s="109"/>
      <c r="II135" s="109"/>
      <c r="IJ135" s="109"/>
      <c r="IK135" s="109"/>
      <c r="IL135" s="109"/>
      <c r="IM135" s="109"/>
      <c r="IN135" s="109"/>
      <c r="IO135" s="109"/>
      <c r="IP135" s="109"/>
      <c r="IQ135" s="109"/>
      <c r="IR135" s="109"/>
      <c r="IS135" s="109"/>
      <c r="IT135" s="109"/>
      <c r="IU135" s="109"/>
      <c r="IV135" s="109"/>
      <c r="IW135" s="109"/>
      <c r="IX135" s="109"/>
      <c r="IY135" s="109"/>
      <c r="IZ135" s="109"/>
    </row>
    <row r="136" s="107" customFormat="1" ht="40" customHeight="1" spans="1:260">
      <c r="A136" s="135" t="s">
        <v>3161</v>
      </c>
      <c r="B136" s="185"/>
      <c r="C136" s="163" t="s">
        <v>3162</v>
      </c>
      <c r="D136" s="124">
        <f t="shared" si="20"/>
        <v>467.71435</v>
      </c>
      <c r="E136" s="141">
        <f>314+153.71435</f>
        <v>467.71435</v>
      </c>
      <c r="F136" s="141"/>
      <c r="G136" s="141"/>
      <c r="H136" s="186"/>
      <c r="I136" s="196"/>
      <c r="J136" s="176">
        <v>467.71435</v>
      </c>
      <c r="K136" s="137"/>
      <c r="L136" s="163" t="s">
        <v>3148</v>
      </c>
      <c r="M136" s="163" t="s">
        <v>3121</v>
      </c>
      <c r="N136" s="160" t="s">
        <v>2925</v>
      </c>
      <c r="O136" s="160"/>
      <c r="P136" s="109" t="s">
        <v>3163</v>
      </c>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c r="CM136" s="109"/>
      <c r="CN136" s="109"/>
      <c r="CO136" s="109"/>
      <c r="CP136" s="109"/>
      <c r="CQ136" s="109"/>
      <c r="CR136" s="109"/>
      <c r="CS136" s="109"/>
      <c r="CT136" s="109"/>
      <c r="CU136" s="109"/>
      <c r="CV136" s="109"/>
      <c r="CW136" s="109"/>
      <c r="CX136" s="109"/>
      <c r="CY136" s="109"/>
      <c r="CZ136" s="109"/>
      <c r="DA136" s="109"/>
      <c r="DB136" s="109"/>
      <c r="DC136" s="109"/>
      <c r="DD136" s="109"/>
      <c r="DE136" s="109"/>
      <c r="DF136" s="109"/>
      <c r="DG136" s="109"/>
      <c r="DH136" s="109"/>
      <c r="DI136" s="109"/>
      <c r="DJ136" s="109"/>
      <c r="DK136" s="109"/>
      <c r="DL136" s="109"/>
      <c r="DM136" s="109"/>
      <c r="DN136" s="109"/>
      <c r="DO136" s="109"/>
      <c r="DP136" s="109"/>
      <c r="DQ136" s="109"/>
      <c r="DR136" s="109"/>
      <c r="DS136" s="109"/>
      <c r="DT136" s="109"/>
      <c r="DU136" s="109"/>
      <c r="DV136" s="109"/>
      <c r="DW136" s="109"/>
      <c r="DX136" s="109"/>
      <c r="DY136" s="109"/>
      <c r="DZ136" s="109"/>
      <c r="EA136" s="109"/>
      <c r="EB136" s="109"/>
      <c r="EC136" s="109"/>
      <c r="ED136" s="109"/>
      <c r="EE136" s="109"/>
      <c r="EF136" s="109"/>
      <c r="EG136" s="109"/>
      <c r="EH136" s="109"/>
      <c r="EI136" s="109"/>
      <c r="EJ136" s="109"/>
      <c r="EK136" s="109"/>
      <c r="EL136" s="109"/>
      <c r="EM136" s="109"/>
      <c r="EN136" s="109"/>
      <c r="EO136" s="109"/>
      <c r="EP136" s="109"/>
      <c r="EQ136" s="109"/>
      <c r="ER136" s="109"/>
      <c r="ES136" s="109"/>
      <c r="ET136" s="109"/>
      <c r="EU136" s="109"/>
      <c r="EV136" s="109"/>
      <c r="EW136" s="109"/>
      <c r="EX136" s="109"/>
      <c r="EY136" s="109"/>
      <c r="EZ136" s="109"/>
      <c r="FA136" s="109"/>
      <c r="FB136" s="109"/>
      <c r="FC136" s="109"/>
      <c r="FD136" s="109"/>
      <c r="FE136" s="109"/>
      <c r="FF136" s="109"/>
      <c r="FG136" s="109"/>
      <c r="FH136" s="109"/>
      <c r="FI136" s="109"/>
      <c r="FJ136" s="109"/>
      <c r="FK136" s="109"/>
      <c r="FL136" s="109"/>
      <c r="FM136" s="109"/>
      <c r="FN136" s="109"/>
      <c r="FO136" s="109"/>
      <c r="FP136" s="109"/>
      <c r="FQ136" s="109"/>
      <c r="FR136" s="109"/>
      <c r="FS136" s="109"/>
      <c r="FT136" s="109"/>
      <c r="FU136" s="109"/>
      <c r="FV136" s="109"/>
      <c r="FW136" s="109"/>
      <c r="FX136" s="109"/>
      <c r="FY136" s="109"/>
      <c r="FZ136" s="109"/>
      <c r="GA136" s="109"/>
      <c r="GB136" s="109"/>
      <c r="GC136" s="109"/>
      <c r="GD136" s="109"/>
      <c r="GE136" s="109"/>
      <c r="GF136" s="109"/>
      <c r="GG136" s="109"/>
      <c r="GH136" s="109"/>
      <c r="GI136" s="109"/>
      <c r="GJ136" s="109"/>
      <c r="GK136" s="109"/>
      <c r="GL136" s="109"/>
      <c r="GM136" s="109"/>
      <c r="GN136" s="109"/>
      <c r="GO136" s="109"/>
      <c r="GP136" s="109"/>
      <c r="GQ136" s="109"/>
      <c r="GR136" s="109"/>
      <c r="GS136" s="109"/>
      <c r="GT136" s="109"/>
      <c r="GU136" s="109"/>
      <c r="GV136" s="109"/>
      <c r="GW136" s="109"/>
      <c r="GX136" s="109"/>
      <c r="GY136" s="109"/>
      <c r="GZ136" s="109"/>
      <c r="HA136" s="109"/>
      <c r="HB136" s="109"/>
      <c r="HC136" s="109"/>
      <c r="HD136" s="109"/>
      <c r="HE136" s="109"/>
      <c r="HF136" s="109"/>
      <c r="HG136" s="109"/>
      <c r="HH136" s="109"/>
      <c r="HI136" s="109"/>
      <c r="HJ136" s="109"/>
      <c r="HK136" s="109"/>
      <c r="HL136" s="109"/>
      <c r="HM136" s="109"/>
      <c r="HN136" s="109"/>
      <c r="HO136" s="109"/>
      <c r="HP136" s="109"/>
      <c r="HQ136" s="109"/>
      <c r="HR136" s="109"/>
      <c r="HS136" s="109"/>
      <c r="HT136" s="109"/>
      <c r="HU136" s="109"/>
      <c r="HV136" s="109"/>
      <c r="HW136" s="109"/>
      <c r="HX136" s="109"/>
      <c r="HY136" s="109"/>
      <c r="HZ136" s="109"/>
      <c r="IA136" s="109"/>
      <c r="IB136" s="109"/>
      <c r="IC136" s="109"/>
      <c r="ID136" s="109"/>
      <c r="IE136" s="109"/>
      <c r="IF136" s="109"/>
      <c r="IG136" s="109"/>
      <c r="IH136" s="109"/>
      <c r="II136" s="109"/>
      <c r="IJ136" s="109"/>
      <c r="IK136" s="109"/>
      <c r="IL136" s="109"/>
      <c r="IM136" s="109"/>
      <c r="IN136" s="109"/>
      <c r="IO136" s="109"/>
      <c r="IP136" s="109"/>
      <c r="IQ136" s="109"/>
      <c r="IR136" s="109"/>
      <c r="IS136" s="109"/>
      <c r="IT136" s="109"/>
      <c r="IU136" s="109"/>
      <c r="IV136" s="109"/>
      <c r="IW136" s="109"/>
      <c r="IX136" s="109"/>
      <c r="IY136" s="109"/>
      <c r="IZ136" s="109"/>
    </row>
    <row r="137" s="107" customFormat="1" ht="40" customHeight="1" spans="1:260">
      <c r="A137" s="187" t="s">
        <v>3164</v>
      </c>
      <c r="B137" s="185"/>
      <c r="C137" s="163" t="s">
        <v>3165</v>
      </c>
      <c r="D137" s="124">
        <f t="shared" si="20"/>
        <v>138.2</v>
      </c>
      <c r="E137" s="141">
        <v>138.2</v>
      </c>
      <c r="F137" s="141"/>
      <c r="G137" s="141"/>
      <c r="H137" s="186"/>
      <c r="I137" s="196"/>
      <c r="J137" s="196">
        <v>138.2</v>
      </c>
      <c r="K137" s="137"/>
      <c r="L137" s="163" t="s">
        <v>3056</v>
      </c>
      <c r="M137" s="163" t="s">
        <v>3121</v>
      </c>
      <c r="N137" s="160" t="s">
        <v>2925</v>
      </c>
      <c r="O137" s="180"/>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c r="CM137" s="109"/>
      <c r="CN137" s="109"/>
      <c r="CO137" s="109"/>
      <c r="CP137" s="109"/>
      <c r="CQ137" s="109"/>
      <c r="CR137" s="109"/>
      <c r="CS137" s="109"/>
      <c r="CT137" s="109"/>
      <c r="CU137" s="109"/>
      <c r="CV137" s="109"/>
      <c r="CW137" s="109"/>
      <c r="CX137" s="109"/>
      <c r="CY137" s="109"/>
      <c r="CZ137" s="109"/>
      <c r="DA137" s="109"/>
      <c r="DB137" s="109"/>
      <c r="DC137" s="109"/>
      <c r="DD137" s="109"/>
      <c r="DE137" s="109"/>
      <c r="DF137" s="109"/>
      <c r="DG137" s="109"/>
      <c r="DH137" s="109"/>
      <c r="DI137" s="109"/>
      <c r="DJ137" s="109"/>
      <c r="DK137" s="109"/>
      <c r="DL137" s="109"/>
      <c r="DM137" s="109"/>
      <c r="DN137" s="109"/>
      <c r="DO137" s="109"/>
      <c r="DP137" s="109"/>
      <c r="DQ137" s="109"/>
      <c r="DR137" s="109"/>
      <c r="DS137" s="109"/>
      <c r="DT137" s="109"/>
      <c r="DU137" s="109"/>
      <c r="DV137" s="109"/>
      <c r="DW137" s="109"/>
      <c r="DX137" s="109"/>
      <c r="DY137" s="109"/>
      <c r="DZ137" s="109"/>
      <c r="EA137" s="109"/>
      <c r="EB137" s="109"/>
      <c r="EC137" s="109"/>
      <c r="ED137" s="109"/>
      <c r="EE137" s="109"/>
      <c r="EF137" s="109"/>
      <c r="EG137" s="109"/>
      <c r="EH137" s="109"/>
      <c r="EI137" s="109"/>
      <c r="EJ137" s="109"/>
      <c r="EK137" s="109"/>
      <c r="EL137" s="109"/>
      <c r="EM137" s="109"/>
      <c r="EN137" s="109"/>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109"/>
      <c r="FY137" s="109"/>
      <c r="FZ137" s="109"/>
      <c r="GA137" s="109"/>
      <c r="GB137" s="109"/>
      <c r="GC137" s="109"/>
      <c r="GD137" s="109"/>
      <c r="GE137" s="109"/>
      <c r="GF137" s="109"/>
      <c r="GG137" s="109"/>
      <c r="GH137" s="109"/>
      <c r="GI137" s="109"/>
      <c r="GJ137" s="109"/>
      <c r="GK137" s="109"/>
      <c r="GL137" s="109"/>
      <c r="GM137" s="109"/>
      <c r="GN137" s="109"/>
      <c r="GO137" s="109"/>
      <c r="GP137" s="109"/>
      <c r="GQ137" s="109"/>
      <c r="GR137" s="109"/>
      <c r="GS137" s="109"/>
      <c r="GT137" s="109"/>
      <c r="GU137" s="109"/>
      <c r="GV137" s="109"/>
      <c r="GW137" s="109"/>
      <c r="GX137" s="109"/>
      <c r="GY137" s="109"/>
      <c r="GZ137" s="109"/>
      <c r="HA137" s="109"/>
      <c r="HB137" s="109"/>
      <c r="HC137" s="109"/>
      <c r="HD137" s="109"/>
      <c r="HE137" s="109"/>
      <c r="HF137" s="109"/>
      <c r="HG137" s="109"/>
      <c r="HH137" s="109"/>
      <c r="HI137" s="109"/>
      <c r="HJ137" s="109"/>
      <c r="HK137" s="109"/>
      <c r="HL137" s="109"/>
      <c r="HM137" s="109"/>
      <c r="HN137" s="109"/>
      <c r="HO137" s="109"/>
      <c r="HP137" s="109"/>
      <c r="HQ137" s="109"/>
      <c r="HR137" s="109"/>
      <c r="HS137" s="109"/>
      <c r="HT137" s="109"/>
      <c r="HU137" s="109"/>
      <c r="HV137" s="109"/>
      <c r="HW137" s="109"/>
      <c r="HX137" s="109"/>
      <c r="HY137" s="109"/>
      <c r="HZ137" s="109"/>
      <c r="IA137" s="109"/>
      <c r="IB137" s="109"/>
      <c r="IC137" s="109"/>
      <c r="ID137" s="109"/>
      <c r="IE137" s="109"/>
      <c r="IF137" s="109"/>
      <c r="IG137" s="109"/>
      <c r="IH137" s="109"/>
      <c r="II137" s="109"/>
      <c r="IJ137" s="109"/>
      <c r="IK137" s="109"/>
      <c r="IL137" s="109"/>
      <c r="IM137" s="109"/>
      <c r="IN137" s="109"/>
      <c r="IO137" s="109"/>
      <c r="IP137" s="109"/>
      <c r="IQ137" s="109"/>
      <c r="IR137" s="109"/>
      <c r="IS137" s="109"/>
      <c r="IT137" s="109"/>
      <c r="IU137" s="109"/>
      <c r="IV137" s="109"/>
      <c r="IW137" s="109"/>
      <c r="IX137" s="109"/>
      <c r="IY137" s="109"/>
      <c r="IZ137" s="109"/>
    </row>
    <row r="138" s="107" customFormat="1" ht="42" customHeight="1" spans="1:260">
      <c r="A138" s="187" t="s">
        <v>3166</v>
      </c>
      <c r="B138" s="185"/>
      <c r="C138" s="163" t="s">
        <v>3167</v>
      </c>
      <c r="D138" s="124">
        <f t="shared" si="20"/>
        <v>56</v>
      </c>
      <c r="E138" s="141">
        <v>56</v>
      </c>
      <c r="F138" s="141"/>
      <c r="G138" s="141"/>
      <c r="H138" s="186"/>
      <c r="I138" s="196"/>
      <c r="J138" s="196">
        <v>56</v>
      </c>
      <c r="K138" s="137"/>
      <c r="L138" s="163" t="s">
        <v>3168</v>
      </c>
      <c r="M138" s="163" t="s">
        <v>3121</v>
      </c>
      <c r="N138" s="160" t="s">
        <v>2925</v>
      </c>
      <c r="O138" s="180"/>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c r="CM138" s="109"/>
      <c r="CN138" s="109"/>
      <c r="CO138" s="109"/>
      <c r="CP138" s="109"/>
      <c r="CQ138" s="109"/>
      <c r="CR138" s="109"/>
      <c r="CS138" s="109"/>
      <c r="CT138" s="109"/>
      <c r="CU138" s="109"/>
      <c r="CV138" s="109"/>
      <c r="CW138" s="109"/>
      <c r="CX138" s="109"/>
      <c r="CY138" s="109"/>
      <c r="CZ138" s="109"/>
      <c r="DA138" s="109"/>
      <c r="DB138" s="109"/>
      <c r="DC138" s="109"/>
      <c r="DD138" s="109"/>
      <c r="DE138" s="109"/>
      <c r="DF138" s="109"/>
      <c r="DG138" s="109"/>
      <c r="DH138" s="109"/>
      <c r="DI138" s="109"/>
      <c r="DJ138" s="109"/>
      <c r="DK138" s="109"/>
      <c r="DL138" s="109"/>
      <c r="DM138" s="109"/>
      <c r="DN138" s="109"/>
      <c r="DO138" s="109"/>
      <c r="DP138" s="109"/>
      <c r="DQ138" s="109"/>
      <c r="DR138" s="109"/>
      <c r="DS138" s="109"/>
      <c r="DT138" s="109"/>
      <c r="DU138" s="109"/>
      <c r="DV138" s="109"/>
      <c r="DW138" s="109"/>
      <c r="DX138" s="109"/>
      <c r="DY138" s="109"/>
      <c r="DZ138" s="109"/>
      <c r="EA138" s="109"/>
      <c r="EB138" s="109"/>
      <c r="EC138" s="109"/>
      <c r="ED138" s="109"/>
      <c r="EE138" s="109"/>
      <c r="EF138" s="109"/>
      <c r="EG138" s="109"/>
      <c r="EH138" s="109"/>
      <c r="EI138" s="109"/>
      <c r="EJ138" s="109"/>
      <c r="EK138" s="109"/>
      <c r="EL138" s="109"/>
      <c r="EM138" s="109"/>
      <c r="EN138" s="109"/>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c r="GO138" s="109"/>
      <c r="GP138" s="109"/>
      <c r="GQ138" s="109"/>
      <c r="GR138" s="109"/>
      <c r="GS138" s="109"/>
      <c r="GT138" s="109"/>
      <c r="GU138" s="109"/>
      <c r="GV138" s="109"/>
      <c r="GW138" s="109"/>
      <c r="GX138" s="109"/>
      <c r="GY138" s="109"/>
      <c r="GZ138" s="109"/>
      <c r="HA138" s="109"/>
      <c r="HB138" s="109"/>
      <c r="HC138" s="109"/>
      <c r="HD138" s="109"/>
      <c r="HE138" s="109"/>
      <c r="HF138" s="109"/>
      <c r="HG138" s="109"/>
      <c r="HH138" s="109"/>
      <c r="HI138" s="109"/>
      <c r="HJ138" s="109"/>
      <c r="HK138" s="109"/>
      <c r="HL138" s="109"/>
      <c r="HM138" s="109"/>
      <c r="HN138" s="109"/>
      <c r="HO138" s="109"/>
      <c r="HP138" s="109"/>
      <c r="HQ138" s="109"/>
      <c r="HR138" s="109"/>
      <c r="HS138" s="109"/>
      <c r="HT138" s="109"/>
      <c r="HU138" s="109"/>
      <c r="HV138" s="109"/>
      <c r="HW138" s="109"/>
      <c r="HX138" s="109"/>
      <c r="HY138" s="109"/>
      <c r="HZ138" s="109"/>
      <c r="IA138" s="109"/>
      <c r="IB138" s="109"/>
      <c r="IC138" s="109"/>
      <c r="ID138" s="109"/>
      <c r="IE138" s="109"/>
      <c r="IF138" s="109"/>
      <c r="IG138" s="109"/>
      <c r="IH138" s="109"/>
      <c r="II138" s="109"/>
      <c r="IJ138" s="109"/>
      <c r="IK138" s="109"/>
      <c r="IL138" s="109"/>
      <c r="IM138" s="109"/>
      <c r="IN138" s="109"/>
      <c r="IO138" s="109"/>
      <c r="IP138" s="109"/>
      <c r="IQ138" s="109"/>
      <c r="IR138" s="109"/>
      <c r="IS138" s="109"/>
      <c r="IT138" s="109"/>
      <c r="IU138" s="109"/>
      <c r="IV138" s="109"/>
      <c r="IW138" s="109"/>
      <c r="IX138" s="109"/>
      <c r="IY138" s="109"/>
      <c r="IZ138" s="109"/>
    </row>
    <row r="139" s="107" customFormat="1" ht="29" customHeight="1" spans="1:260">
      <c r="A139" s="127" t="s">
        <v>3169</v>
      </c>
      <c r="B139" s="133"/>
      <c r="C139" s="128"/>
      <c r="D139" s="124">
        <f t="shared" si="20"/>
        <v>0</v>
      </c>
      <c r="E139" s="126">
        <f t="shared" ref="E139:I139" si="23">SUM(E140:E141)</f>
        <v>0</v>
      </c>
      <c r="F139" s="126">
        <f t="shared" si="23"/>
        <v>0</v>
      </c>
      <c r="G139" s="126">
        <f t="shared" si="23"/>
        <v>0</v>
      </c>
      <c r="H139" s="126">
        <f t="shared" si="23"/>
        <v>0</v>
      </c>
      <c r="I139" s="158">
        <f t="shared" si="23"/>
        <v>0</v>
      </c>
      <c r="J139" s="126">
        <f>SUM(E139-G139)</f>
        <v>0</v>
      </c>
      <c r="K139" s="126">
        <f>SUM(F139-H139)</f>
        <v>0</v>
      </c>
      <c r="L139" s="181"/>
      <c r="M139" s="181"/>
      <c r="N139" s="160"/>
      <c r="O139" s="160"/>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9"/>
      <c r="CD139" s="109"/>
      <c r="CE139" s="109"/>
      <c r="CF139" s="109"/>
      <c r="CG139" s="109"/>
      <c r="CH139" s="109"/>
      <c r="CI139" s="109"/>
      <c r="CJ139" s="109"/>
      <c r="CK139" s="109"/>
      <c r="CL139" s="109"/>
      <c r="CM139" s="109"/>
      <c r="CN139" s="109"/>
      <c r="CO139" s="109"/>
      <c r="CP139" s="109"/>
      <c r="CQ139" s="109"/>
      <c r="CR139" s="109"/>
      <c r="CS139" s="109"/>
      <c r="CT139" s="109"/>
      <c r="CU139" s="109"/>
      <c r="CV139" s="109"/>
      <c r="CW139" s="109"/>
      <c r="CX139" s="109"/>
      <c r="CY139" s="109"/>
      <c r="CZ139" s="109"/>
      <c r="DA139" s="109"/>
      <c r="DB139" s="109"/>
      <c r="DC139" s="109"/>
      <c r="DD139" s="109"/>
      <c r="DE139" s="109"/>
      <c r="DF139" s="109"/>
      <c r="DG139" s="109"/>
      <c r="DH139" s="109"/>
      <c r="DI139" s="109"/>
      <c r="DJ139" s="109"/>
      <c r="DK139" s="109"/>
      <c r="DL139" s="109"/>
      <c r="DM139" s="109"/>
      <c r="DN139" s="109"/>
      <c r="DO139" s="109"/>
      <c r="DP139" s="109"/>
      <c r="DQ139" s="109"/>
      <c r="DR139" s="109"/>
      <c r="DS139" s="109"/>
      <c r="DT139" s="109"/>
      <c r="DU139" s="109"/>
      <c r="DV139" s="109"/>
      <c r="DW139" s="109"/>
      <c r="DX139" s="109"/>
      <c r="DY139" s="109"/>
      <c r="DZ139" s="109"/>
      <c r="EA139" s="109"/>
      <c r="EB139" s="109"/>
      <c r="EC139" s="109"/>
      <c r="ED139" s="109"/>
      <c r="EE139" s="109"/>
      <c r="EF139" s="109"/>
      <c r="EG139" s="109"/>
      <c r="EH139" s="109"/>
      <c r="EI139" s="109"/>
      <c r="EJ139" s="109"/>
      <c r="EK139" s="109"/>
      <c r="EL139" s="109"/>
      <c r="EM139" s="109"/>
      <c r="EN139" s="109"/>
      <c r="EO139" s="109"/>
      <c r="EP139" s="109"/>
      <c r="EQ139" s="109"/>
      <c r="ER139" s="109"/>
      <c r="ES139" s="109"/>
      <c r="ET139" s="109"/>
      <c r="EU139" s="109"/>
      <c r="EV139" s="109"/>
      <c r="EW139" s="109"/>
      <c r="EX139" s="109"/>
      <c r="EY139" s="109"/>
      <c r="EZ139" s="109"/>
      <c r="FA139" s="109"/>
      <c r="FB139" s="109"/>
      <c r="FC139" s="109"/>
      <c r="FD139" s="109"/>
      <c r="FE139" s="109"/>
      <c r="FF139" s="109"/>
      <c r="FG139" s="109"/>
      <c r="FH139" s="109"/>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c r="GO139" s="109"/>
      <c r="GP139" s="109"/>
      <c r="GQ139" s="109"/>
      <c r="GR139" s="109"/>
      <c r="GS139" s="109"/>
      <c r="GT139" s="109"/>
      <c r="GU139" s="109"/>
      <c r="GV139" s="109"/>
      <c r="GW139" s="109"/>
      <c r="GX139" s="109"/>
      <c r="GY139" s="109"/>
      <c r="GZ139" s="109"/>
      <c r="HA139" s="109"/>
      <c r="HB139" s="109"/>
      <c r="HC139" s="109"/>
      <c r="HD139" s="109"/>
      <c r="HE139" s="109"/>
      <c r="HF139" s="109"/>
      <c r="HG139" s="109"/>
      <c r="HH139" s="109"/>
      <c r="HI139" s="109"/>
      <c r="HJ139" s="109"/>
      <c r="HK139" s="109"/>
      <c r="HL139" s="109"/>
      <c r="HM139" s="109"/>
      <c r="HN139" s="109"/>
      <c r="HO139" s="109"/>
      <c r="HP139" s="109"/>
      <c r="HQ139" s="109"/>
      <c r="HR139" s="109"/>
      <c r="HS139" s="109"/>
      <c r="HT139" s="109"/>
      <c r="HU139" s="109"/>
      <c r="HV139" s="109"/>
      <c r="HW139" s="109"/>
      <c r="HX139" s="109"/>
      <c r="HY139" s="109"/>
      <c r="HZ139" s="109"/>
      <c r="IA139" s="109"/>
      <c r="IB139" s="109"/>
      <c r="IC139" s="109"/>
      <c r="ID139" s="109"/>
      <c r="IE139" s="109"/>
      <c r="IF139" s="109"/>
      <c r="IG139" s="109"/>
      <c r="IH139" s="109"/>
      <c r="II139" s="109"/>
      <c r="IJ139" s="109"/>
      <c r="IK139" s="109"/>
      <c r="IL139" s="109"/>
      <c r="IM139" s="109"/>
      <c r="IN139" s="109"/>
      <c r="IO139" s="109"/>
      <c r="IP139" s="109"/>
      <c r="IQ139" s="109"/>
      <c r="IR139" s="109"/>
      <c r="IS139" s="109"/>
      <c r="IT139" s="109"/>
      <c r="IU139" s="109"/>
      <c r="IV139" s="109"/>
      <c r="IW139" s="109"/>
      <c r="IX139" s="109"/>
      <c r="IY139" s="109"/>
      <c r="IZ139" s="109"/>
    </row>
    <row r="140" s="107" customFormat="1" ht="21" customHeight="1" spans="1:260">
      <c r="A140" s="140"/>
      <c r="B140" s="133"/>
      <c r="C140" s="128"/>
      <c r="D140" s="124">
        <f t="shared" si="20"/>
        <v>0</v>
      </c>
      <c r="E140" s="141"/>
      <c r="F140" s="137">
        <f>H140+K140</f>
        <v>0</v>
      </c>
      <c r="G140" s="137"/>
      <c r="H140" s="137"/>
      <c r="I140" s="164"/>
      <c r="J140" s="164"/>
      <c r="K140" s="137"/>
      <c r="L140" s="181"/>
      <c r="M140" s="181"/>
      <c r="N140" s="160"/>
      <c r="O140" s="160"/>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9"/>
      <c r="CD140" s="109"/>
      <c r="CE140" s="109"/>
      <c r="CF140" s="109"/>
      <c r="CG140" s="109"/>
      <c r="CH140" s="109"/>
      <c r="CI140" s="109"/>
      <c r="CJ140" s="109"/>
      <c r="CK140" s="109"/>
      <c r="CL140" s="109"/>
      <c r="CM140" s="109"/>
      <c r="CN140" s="109"/>
      <c r="CO140" s="109"/>
      <c r="CP140" s="109"/>
      <c r="CQ140" s="109"/>
      <c r="CR140" s="109"/>
      <c r="CS140" s="109"/>
      <c r="CT140" s="109"/>
      <c r="CU140" s="109"/>
      <c r="CV140" s="109"/>
      <c r="CW140" s="109"/>
      <c r="CX140" s="109"/>
      <c r="CY140" s="109"/>
      <c r="CZ140" s="109"/>
      <c r="DA140" s="109"/>
      <c r="DB140" s="109"/>
      <c r="DC140" s="109"/>
      <c r="DD140" s="109"/>
      <c r="DE140" s="109"/>
      <c r="DF140" s="109"/>
      <c r="DG140" s="109"/>
      <c r="DH140" s="109"/>
      <c r="DI140" s="109"/>
      <c r="DJ140" s="109"/>
      <c r="DK140" s="109"/>
      <c r="DL140" s="109"/>
      <c r="DM140" s="109"/>
      <c r="DN140" s="109"/>
      <c r="DO140" s="109"/>
      <c r="DP140" s="109"/>
      <c r="DQ140" s="109"/>
      <c r="DR140" s="109"/>
      <c r="DS140" s="109"/>
      <c r="DT140" s="109"/>
      <c r="DU140" s="109"/>
      <c r="DV140" s="109"/>
      <c r="DW140" s="109"/>
      <c r="DX140" s="109"/>
      <c r="DY140" s="109"/>
      <c r="DZ140" s="109"/>
      <c r="EA140" s="109"/>
      <c r="EB140" s="109"/>
      <c r="EC140" s="109"/>
      <c r="ED140" s="109"/>
      <c r="EE140" s="109"/>
      <c r="EF140" s="109"/>
      <c r="EG140" s="109"/>
      <c r="EH140" s="109"/>
      <c r="EI140" s="109"/>
      <c r="EJ140" s="109"/>
      <c r="EK140" s="109"/>
      <c r="EL140" s="109"/>
      <c r="EM140" s="109"/>
      <c r="EN140" s="109"/>
      <c r="EO140" s="109"/>
      <c r="EP140" s="109"/>
      <c r="EQ140" s="109"/>
      <c r="ER140" s="109"/>
      <c r="ES140" s="109"/>
      <c r="ET140" s="109"/>
      <c r="EU140" s="109"/>
      <c r="EV140" s="109"/>
      <c r="EW140" s="109"/>
      <c r="EX140" s="109"/>
      <c r="EY140" s="109"/>
      <c r="EZ140" s="109"/>
      <c r="FA140" s="109"/>
      <c r="FB140" s="109"/>
      <c r="FC140" s="109"/>
      <c r="FD140" s="109"/>
      <c r="FE140" s="109"/>
      <c r="FF140" s="109"/>
      <c r="FG140" s="109"/>
      <c r="FH140" s="109"/>
      <c r="FI140" s="109"/>
      <c r="FJ140" s="109"/>
      <c r="FK140" s="109"/>
      <c r="FL140" s="109"/>
      <c r="FM140" s="109"/>
      <c r="FN140" s="109"/>
      <c r="FO140" s="109"/>
      <c r="FP140" s="109"/>
      <c r="FQ140" s="109"/>
      <c r="FR140" s="109"/>
      <c r="FS140" s="109"/>
      <c r="FT140" s="109"/>
      <c r="FU140" s="109"/>
      <c r="FV140" s="109"/>
      <c r="FW140" s="109"/>
      <c r="FX140" s="109"/>
      <c r="FY140" s="109"/>
      <c r="FZ140" s="109"/>
      <c r="GA140" s="109"/>
      <c r="GB140" s="109"/>
      <c r="GC140" s="109"/>
      <c r="GD140" s="109"/>
      <c r="GE140" s="109"/>
      <c r="GF140" s="109"/>
      <c r="GG140" s="109"/>
      <c r="GH140" s="109"/>
      <c r="GI140" s="109"/>
      <c r="GJ140" s="109"/>
      <c r="GK140" s="109"/>
      <c r="GL140" s="109"/>
      <c r="GM140" s="109"/>
      <c r="GN140" s="109"/>
      <c r="GO140" s="109"/>
      <c r="GP140" s="109"/>
      <c r="GQ140" s="109"/>
      <c r="GR140" s="109"/>
      <c r="GS140" s="109"/>
      <c r="GT140" s="109"/>
      <c r="GU140" s="109"/>
      <c r="GV140" s="109"/>
      <c r="GW140" s="109"/>
      <c r="GX140" s="109"/>
      <c r="GY140" s="109"/>
      <c r="GZ140" s="109"/>
      <c r="HA140" s="109"/>
      <c r="HB140" s="109"/>
      <c r="HC140" s="109"/>
      <c r="HD140" s="109"/>
      <c r="HE140" s="109"/>
      <c r="HF140" s="109"/>
      <c r="HG140" s="109"/>
      <c r="HH140" s="109"/>
      <c r="HI140" s="109"/>
      <c r="HJ140" s="109"/>
      <c r="HK140" s="109"/>
      <c r="HL140" s="109"/>
      <c r="HM140" s="109"/>
      <c r="HN140" s="109"/>
      <c r="HO140" s="109"/>
      <c r="HP140" s="109"/>
      <c r="HQ140" s="109"/>
      <c r="HR140" s="109"/>
      <c r="HS140" s="109"/>
      <c r="HT140" s="109"/>
      <c r="HU140" s="109"/>
      <c r="HV140" s="109"/>
      <c r="HW140" s="109"/>
      <c r="HX140" s="109"/>
      <c r="HY140" s="109"/>
      <c r="HZ140" s="109"/>
      <c r="IA140" s="109"/>
      <c r="IB140" s="109"/>
      <c r="IC140" s="109"/>
      <c r="ID140" s="109"/>
      <c r="IE140" s="109"/>
      <c r="IF140" s="109"/>
      <c r="IG140" s="109"/>
      <c r="IH140" s="109"/>
      <c r="II140" s="109"/>
      <c r="IJ140" s="109"/>
      <c r="IK140" s="109"/>
      <c r="IL140" s="109"/>
      <c r="IM140" s="109"/>
      <c r="IN140" s="109"/>
      <c r="IO140" s="109"/>
      <c r="IP140" s="109"/>
      <c r="IQ140" s="109"/>
      <c r="IR140" s="109"/>
      <c r="IS140" s="109"/>
      <c r="IT140" s="109"/>
      <c r="IU140" s="109"/>
      <c r="IV140" s="109"/>
      <c r="IW140" s="109"/>
      <c r="IX140" s="109"/>
      <c r="IY140" s="109"/>
      <c r="IZ140" s="109"/>
    </row>
    <row r="141" s="107" customFormat="1" ht="21" customHeight="1" spans="1:260">
      <c r="A141" s="140"/>
      <c r="B141" s="133"/>
      <c r="C141" s="128"/>
      <c r="D141" s="124">
        <f t="shared" si="20"/>
        <v>0</v>
      </c>
      <c r="E141" s="141"/>
      <c r="F141" s="137">
        <f>H141+K141</f>
        <v>0</v>
      </c>
      <c r="G141" s="137"/>
      <c r="H141" s="137"/>
      <c r="I141" s="164"/>
      <c r="J141" s="164"/>
      <c r="K141" s="126"/>
      <c r="L141" s="181"/>
      <c r="M141" s="181"/>
      <c r="N141" s="160"/>
      <c r="O141" s="160"/>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9"/>
      <c r="CD141" s="109"/>
      <c r="CE141" s="109"/>
      <c r="CF141" s="109"/>
      <c r="CG141" s="109"/>
      <c r="CH141" s="109"/>
      <c r="CI141" s="109"/>
      <c r="CJ141" s="109"/>
      <c r="CK141" s="109"/>
      <c r="CL141" s="109"/>
      <c r="CM141" s="109"/>
      <c r="CN141" s="109"/>
      <c r="CO141" s="109"/>
      <c r="CP141" s="109"/>
      <c r="CQ141" s="109"/>
      <c r="CR141" s="109"/>
      <c r="CS141" s="109"/>
      <c r="CT141" s="109"/>
      <c r="CU141" s="109"/>
      <c r="CV141" s="109"/>
      <c r="CW141" s="109"/>
      <c r="CX141" s="109"/>
      <c r="CY141" s="109"/>
      <c r="CZ141" s="109"/>
      <c r="DA141" s="109"/>
      <c r="DB141" s="109"/>
      <c r="DC141" s="109"/>
      <c r="DD141" s="109"/>
      <c r="DE141" s="109"/>
      <c r="DF141" s="109"/>
      <c r="DG141" s="109"/>
      <c r="DH141" s="109"/>
      <c r="DI141" s="109"/>
      <c r="DJ141" s="109"/>
      <c r="DK141" s="109"/>
      <c r="DL141" s="109"/>
      <c r="DM141" s="109"/>
      <c r="DN141" s="109"/>
      <c r="DO141" s="109"/>
      <c r="DP141" s="109"/>
      <c r="DQ141" s="109"/>
      <c r="DR141" s="109"/>
      <c r="DS141" s="109"/>
      <c r="DT141" s="109"/>
      <c r="DU141" s="109"/>
      <c r="DV141" s="109"/>
      <c r="DW141" s="109"/>
      <c r="DX141" s="109"/>
      <c r="DY141" s="109"/>
      <c r="DZ141" s="109"/>
      <c r="EA141" s="109"/>
      <c r="EB141" s="109"/>
      <c r="EC141" s="109"/>
      <c r="ED141" s="109"/>
      <c r="EE141" s="109"/>
      <c r="EF141" s="109"/>
      <c r="EG141" s="109"/>
      <c r="EH141" s="109"/>
      <c r="EI141" s="109"/>
      <c r="EJ141" s="109"/>
      <c r="EK141" s="109"/>
      <c r="EL141" s="109"/>
      <c r="EM141" s="109"/>
      <c r="EN141" s="109"/>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c r="GO141" s="109"/>
      <c r="GP141" s="109"/>
      <c r="GQ141" s="109"/>
      <c r="GR141" s="109"/>
      <c r="GS141" s="109"/>
      <c r="GT141" s="109"/>
      <c r="GU141" s="109"/>
      <c r="GV141" s="109"/>
      <c r="GW141" s="109"/>
      <c r="GX141" s="109"/>
      <c r="GY141" s="109"/>
      <c r="GZ141" s="109"/>
      <c r="HA141" s="109"/>
      <c r="HB141" s="109"/>
      <c r="HC141" s="109"/>
      <c r="HD141" s="109"/>
      <c r="HE141" s="109"/>
      <c r="HF141" s="109"/>
      <c r="HG141" s="109"/>
      <c r="HH141" s="109"/>
      <c r="HI141" s="109"/>
      <c r="HJ141" s="109"/>
      <c r="HK141" s="109"/>
      <c r="HL141" s="109"/>
      <c r="HM141" s="109"/>
      <c r="HN141" s="109"/>
      <c r="HO141" s="109"/>
      <c r="HP141" s="109"/>
      <c r="HQ141" s="109"/>
      <c r="HR141" s="109"/>
      <c r="HS141" s="109"/>
      <c r="HT141" s="109"/>
      <c r="HU141" s="109"/>
      <c r="HV141" s="109"/>
      <c r="HW141" s="109"/>
      <c r="HX141" s="109"/>
      <c r="HY141" s="109"/>
      <c r="HZ141" s="109"/>
      <c r="IA141" s="109"/>
      <c r="IB141" s="109"/>
      <c r="IC141" s="109"/>
      <c r="ID141" s="109"/>
      <c r="IE141" s="109"/>
      <c r="IF141" s="109"/>
      <c r="IG141" s="109"/>
      <c r="IH141" s="109"/>
      <c r="II141" s="109"/>
      <c r="IJ141" s="109"/>
      <c r="IK141" s="109"/>
      <c r="IL141" s="109"/>
      <c r="IM141" s="109"/>
      <c r="IN141" s="109"/>
      <c r="IO141" s="109"/>
      <c r="IP141" s="109"/>
      <c r="IQ141" s="109"/>
      <c r="IR141" s="109"/>
      <c r="IS141" s="109"/>
      <c r="IT141" s="109"/>
      <c r="IU141" s="109"/>
      <c r="IV141" s="109"/>
      <c r="IW141" s="109"/>
      <c r="IX141" s="109"/>
      <c r="IY141" s="109"/>
      <c r="IZ141" s="109"/>
    </row>
    <row r="142" s="107" customFormat="1" ht="30" customHeight="1" spans="1:260">
      <c r="A142" s="127" t="s">
        <v>3170</v>
      </c>
      <c r="B142" s="128"/>
      <c r="C142" s="128"/>
      <c r="D142" s="124">
        <f t="shared" si="20"/>
        <v>0</v>
      </c>
      <c r="E142" s="126">
        <f t="shared" ref="E142:K142" si="24">SUM(E143:E144)</f>
        <v>0</v>
      </c>
      <c r="F142" s="126">
        <f t="shared" si="24"/>
        <v>0</v>
      </c>
      <c r="G142" s="126">
        <f t="shared" si="24"/>
        <v>0</v>
      </c>
      <c r="H142" s="126">
        <f t="shared" si="24"/>
        <v>0</v>
      </c>
      <c r="I142" s="158">
        <f t="shared" si="24"/>
        <v>0</v>
      </c>
      <c r="J142" s="126">
        <f t="shared" si="24"/>
        <v>0</v>
      </c>
      <c r="K142" s="126">
        <f t="shared" si="24"/>
        <v>0</v>
      </c>
      <c r="L142" s="181"/>
      <c r="M142" s="181"/>
      <c r="N142" s="160"/>
      <c r="O142" s="160"/>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9"/>
      <c r="CD142" s="109"/>
      <c r="CE142" s="109"/>
      <c r="CF142" s="109"/>
      <c r="CG142" s="109"/>
      <c r="CH142" s="109"/>
      <c r="CI142" s="109"/>
      <c r="CJ142" s="109"/>
      <c r="CK142" s="109"/>
      <c r="CL142" s="109"/>
      <c r="CM142" s="109"/>
      <c r="CN142" s="109"/>
      <c r="CO142" s="109"/>
      <c r="CP142" s="109"/>
      <c r="CQ142" s="109"/>
      <c r="CR142" s="109"/>
      <c r="CS142" s="109"/>
      <c r="CT142" s="109"/>
      <c r="CU142" s="109"/>
      <c r="CV142" s="109"/>
      <c r="CW142" s="109"/>
      <c r="CX142" s="109"/>
      <c r="CY142" s="109"/>
      <c r="CZ142" s="109"/>
      <c r="DA142" s="109"/>
      <c r="DB142" s="109"/>
      <c r="DC142" s="109"/>
      <c r="DD142" s="109"/>
      <c r="DE142" s="109"/>
      <c r="DF142" s="109"/>
      <c r="DG142" s="109"/>
      <c r="DH142" s="109"/>
      <c r="DI142" s="109"/>
      <c r="DJ142" s="109"/>
      <c r="DK142" s="109"/>
      <c r="DL142" s="109"/>
      <c r="DM142" s="109"/>
      <c r="DN142" s="109"/>
      <c r="DO142" s="109"/>
      <c r="DP142" s="109"/>
      <c r="DQ142" s="109"/>
      <c r="DR142" s="109"/>
      <c r="DS142" s="109"/>
      <c r="DT142" s="109"/>
      <c r="DU142" s="109"/>
      <c r="DV142" s="109"/>
      <c r="DW142" s="109"/>
      <c r="DX142" s="109"/>
      <c r="DY142" s="109"/>
      <c r="DZ142" s="109"/>
      <c r="EA142" s="109"/>
      <c r="EB142" s="109"/>
      <c r="EC142" s="109"/>
      <c r="ED142" s="109"/>
      <c r="EE142" s="109"/>
      <c r="EF142" s="109"/>
      <c r="EG142" s="109"/>
      <c r="EH142" s="109"/>
      <c r="EI142" s="109"/>
      <c r="EJ142" s="109"/>
      <c r="EK142" s="109"/>
      <c r="EL142" s="109"/>
      <c r="EM142" s="109"/>
      <c r="EN142" s="109"/>
      <c r="EO142" s="109"/>
      <c r="EP142" s="109"/>
      <c r="EQ142" s="109"/>
      <c r="ER142" s="109"/>
      <c r="ES142" s="109"/>
      <c r="ET142" s="109"/>
      <c r="EU142" s="109"/>
      <c r="EV142" s="109"/>
      <c r="EW142" s="109"/>
      <c r="EX142" s="109"/>
      <c r="EY142" s="109"/>
      <c r="EZ142" s="109"/>
      <c r="FA142" s="109"/>
      <c r="FB142" s="109"/>
      <c r="FC142" s="109"/>
      <c r="FD142" s="109"/>
      <c r="FE142" s="109"/>
      <c r="FF142" s="109"/>
      <c r="FG142" s="109"/>
      <c r="FH142" s="109"/>
      <c r="FI142" s="109"/>
      <c r="FJ142" s="109"/>
      <c r="FK142" s="109"/>
      <c r="FL142" s="109"/>
      <c r="FM142" s="109"/>
      <c r="FN142" s="109"/>
      <c r="FO142" s="109"/>
      <c r="FP142" s="109"/>
      <c r="FQ142" s="109"/>
      <c r="FR142" s="109"/>
      <c r="FS142" s="109"/>
      <c r="FT142" s="109"/>
      <c r="FU142" s="109"/>
      <c r="FV142" s="109"/>
      <c r="FW142" s="109"/>
      <c r="FX142" s="109"/>
      <c r="FY142" s="109"/>
      <c r="FZ142" s="109"/>
      <c r="GA142" s="109"/>
      <c r="GB142" s="109"/>
      <c r="GC142" s="109"/>
      <c r="GD142" s="109"/>
      <c r="GE142" s="109"/>
      <c r="GF142" s="109"/>
      <c r="GG142" s="109"/>
      <c r="GH142" s="109"/>
      <c r="GI142" s="109"/>
      <c r="GJ142" s="109"/>
      <c r="GK142" s="109"/>
      <c r="GL142" s="109"/>
      <c r="GM142" s="109"/>
      <c r="GN142" s="109"/>
      <c r="GO142" s="109"/>
      <c r="GP142" s="109"/>
      <c r="GQ142" s="109"/>
      <c r="GR142" s="109"/>
      <c r="GS142" s="109"/>
      <c r="GT142" s="109"/>
      <c r="GU142" s="109"/>
      <c r="GV142" s="109"/>
      <c r="GW142" s="109"/>
      <c r="GX142" s="109"/>
      <c r="GY142" s="109"/>
      <c r="GZ142" s="109"/>
      <c r="HA142" s="109"/>
      <c r="HB142" s="109"/>
      <c r="HC142" s="109"/>
      <c r="HD142" s="109"/>
      <c r="HE142" s="109"/>
      <c r="HF142" s="109"/>
      <c r="HG142" s="109"/>
      <c r="HH142" s="109"/>
      <c r="HI142" s="109"/>
      <c r="HJ142" s="109"/>
      <c r="HK142" s="109"/>
      <c r="HL142" s="109"/>
      <c r="HM142" s="109"/>
      <c r="HN142" s="109"/>
      <c r="HO142" s="109"/>
      <c r="HP142" s="109"/>
      <c r="HQ142" s="109"/>
      <c r="HR142" s="109"/>
      <c r="HS142" s="109"/>
      <c r="HT142" s="109"/>
      <c r="HU142" s="109"/>
      <c r="HV142" s="109"/>
      <c r="HW142" s="109"/>
      <c r="HX142" s="109"/>
      <c r="HY142" s="109"/>
      <c r="HZ142" s="109"/>
      <c r="IA142" s="109"/>
      <c r="IB142" s="109"/>
      <c r="IC142" s="109"/>
      <c r="ID142" s="109"/>
      <c r="IE142" s="109"/>
      <c r="IF142" s="109"/>
      <c r="IG142" s="109"/>
      <c r="IH142" s="109"/>
      <c r="II142" s="109"/>
      <c r="IJ142" s="109"/>
      <c r="IK142" s="109"/>
      <c r="IL142" s="109"/>
      <c r="IM142" s="109"/>
      <c r="IN142" s="109"/>
      <c r="IO142" s="109"/>
      <c r="IP142" s="109"/>
      <c r="IQ142" s="109"/>
      <c r="IR142" s="109"/>
      <c r="IS142" s="109"/>
      <c r="IT142" s="109"/>
      <c r="IU142" s="109"/>
      <c r="IV142" s="109"/>
      <c r="IW142" s="109"/>
      <c r="IX142" s="109"/>
      <c r="IY142" s="109"/>
      <c r="IZ142" s="109"/>
    </row>
    <row r="143" s="107" customFormat="1" ht="24" customHeight="1" spans="1:260">
      <c r="A143" s="188"/>
      <c r="B143" s="185"/>
      <c r="C143" s="185"/>
      <c r="D143" s="124">
        <f t="shared" si="20"/>
        <v>0</v>
      </c>
      <c r="E143" s="141"/>
      <c r="F143" s="137"/>
      <c r="G143" s="137"/>
      <c r="H143" s="137"/>
      <c r="I143" s="164"/>
      <c r="J143" s="164"/>
      <c r="K143" s="137"/>
      <c r="L143" s="197"/>
      <c r="M143" s="197"/>
      <c r="N143" s="160"/>
      <c r="O143" s="160"/>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9"/>
      <c r="CD143" s="109"/>
      <c r="CE143" s="109"/>
      <c r="CF143" s="109"/>
      <c r="CG143" s="109"/>
      <c r="CH143" s="109"/>
      <c r="CI143" s="109"/>
      <c r="CJ143" s="109"/>
      <c r="CK143" s="109"/>
      <c r="CL143" s="109"/>
      <c r="CM143" s="109"/>
      <c r="CN143" s="109"/>
      <c r="CO143" s="109"/>
      <c r="CP143" s="109"/>
      <c r="CQ143" s="109"/>
      <c r="CR143" s="109"/>
      <c r="CS143" s="109"/>
      <c r="CT143" s="109"/>
      <c r="CU143" s="109"/>
      <c r="CV143" s="109"/>
      <c r="CW143" s="109"/>
      <c r="CX143" s="109"/>
      <c r="CY143" s="109"/>
      <c r="CZ143" s="109"/>
      <c r="DA143" s="109"/>
      <c r="DB143" s="109"/>
      <c r="DC143" s="109"/>
      <c r="DD143" s="109"/>
      <c r="DE143" s="109"/>
      <c r="DF143" s="109"/>
      <c r="DG143" s="109"/>
      <c r="DH143" s="109"/>
      <c r="DI143" s="109"/>
      <c r="DJ143" s="109"/>
      <c r="DK143" s="109"/>
      <c r="DL143" s="109"/>
      <c r="DM143" s="109"/>
      <c r="DN143" s="109"/>
      <c r="DO143" s="109"/>
      <c r="DP143" s="109"/>
      <c r="DQ143" s="109"/>
      <c r="DR143" s="109"/>
      <c r="DS143" s="109"/>
      <c r="DT143" s="109"/>
      <c r="DU143" s="109"/>
      <c r="DV143" s="109"/>
      <c r="DW143" s="109"/>
      <c r="DX143" s="109"/>
      <c r="DY143" s="109"/>
      <c r="DZ143" s="109"/>
      <c r="EA143" s="109"/>
      <c r="EB143" s="109"/>
      <c r="EC143" s="109"/>
      <c r="ED143" s="109"/>
      <c r="EE143" s="109"/>
      <c r="EF143" s="109"/>
      <c r="EG143" s="109"/>
      <c r="EH143" s="109"/>
      <c r="EI143" s="109"/>
      <c r="EJ143" s="109"/>
      <c r="EK143" s="109"/>
      <c r="EL143" s="109"/>
      <c r="EM143" s="109"/>
      <c r="EN143" s="109"/>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c r="GO143" s="109"/>
      <c r="GP143" s="109"/>
      <c r="GQ143" s="109"/>
      <c r="GR143" s="109"/>
      <c r="GS143" s="109"/>
      <c r="GT143" s="109"/>
      <c r="GU143" s="109"/>
      <c r="GV143" s="109"/>
      <c r="GW143" s="109"/>
      <c r="GX143" s="109"/>
      <c r="GY143" s="109"/>
      <c r="GZ143" s="109"/>
      <c r="HA143" s="109"/>
      <c r="HB143" s="109"/>
      <c r="HC143" s="109"/>
      <c r="HD143" s="109"/>
      <c r="HE143" s="109"/>
      <c r="HF143" s="109"/>
      <c r="HG143" s="109"/>
      <c r="HH143" s="109"/>
      <c r="HI143" s="109"/>
      <c r="HJ143" s="109"/>
      <c r="HK143" s="109"/>
      <c r="HL143" s="109"/>
      <c r="HM143" s="109"/>
      <c r="HN143" s="109"/>
      <c r="HO143" s="109"/>
      <c r="HP143" s="109"/>
      <c r="HQ143" s="109"/>
      <c r="HR143" s="109"/>
      <c r="HS143" s="109"/>
      <c r="HT143" s="109"/>
      <c r="HU143" s="109"/>
      <c r="HV143" s="109"/>
      <c r="HW143" s="109"/>
      <c r="HX143" s="109"/>
      <c r="HY143" s="109"/>
      <c r="HZ143" s="109"/>
      <c r="IA143" s="109"/>
      <c r="IB143" s="109"/>
      <c r="IC143" s="109"/>
      <c r="ID143" s="109"/>
      <c r="IE143" s="109"/>
      <c r="IF143" s="109"/>
      <c r="IG143" s="109"/>
      <c r="IH143" s="109"/>
      <c r="II143" s="109"/>
      <c r="IJ143" s="109"/>
      <c r="IK143" s="109"/>
      <c r="IL143" s="109"/>
      <c r="IM143" s="109"/>
      <c r="IN143" s="109"/>
      <c r="IO143" s="109"/>
      <c r="IP143" s="109"/>
      <c r="IQ143" s="109"/>
      <c r="IR143" s="109"/>
      <c r="IS143" s="109"/>
      <c r="IT143" s="109"/>
      <c r="IU143" s="109"/>
      <c r="IV143" s="109"/>
      <c r="IW143" s="109"/>
      <c r="IX143" s="109"/>
      <c r="IY143" s="109"/>
      <c r="IZ143" s="109"/>
    </row>
    <row r="144" s="107" customFormat="1" ht="24" customHeight="1" spans="1:260">
      <c r="A144" s="188"/>
      <c r="B144" s="185"/>
      <c r="C144" s="185"/>
      <c r="D144" s="124">
        <f t="shared" si="20"/>
        <v>0</v>
      </c>
      <c r="E144" s="141"/>
      <c r="F144" s="137"/>
      <c r="G144" s="137"/>
      <c r="H144" s="137"/>
      <c r="I144" s="164"/>
      <c r="J144" s="164"/>
      <c r="K144" s="137"/>
      <c r="L144" s="197"/>
      <c r="M144" s="197"/>
      <c r="N144" s="160"/>
      <c r="O144" s="160"/>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9"/>
      <c r="CD144" s="109"/>
      <c r="CE144" s="109"/>
      <c r="CF144" s="109"/>
      <c r="CG144" s="109"/>
      <c r="CH144" s="109"/>
      <c r="CI144" s="109"/>
      <c r="CJ144" s="109"/>
      <c r="CK144" s="109"/>
      <c r="CL144" s="109"/>
      <c r="CM144" s="109"/>
      <c r="CN144" s="109"/>
      <c r="CO144" s="109"/>
      <c r="CP144" s="109"/>
      <c r="CQ144" s="109"/>
      <c r="CR144" s="109"/>
      <c r="CS144" s="109"/>
      <c r="CT144" s="109"/>
      <c r="CU144" s="109"/>
      <c r="CV144" s="109"/>
      <c r="CW144" s="109"/>
      <c r="CX144" s="109"/>
      <c r="CY144" s="109"/>
      <c r="CZ144" s="109"/>
      <c r="DA144" s="109"/>
      <c r="DB144" s="109"/>
      <c r="DC144" s="109"/>
      <c r="DD144" s="109"/>
      <c r="DE144" s="109"/>
      <c r="DF144" s="109"/>
      <c r="DG144" s="109"/>
      <c r="DH144" s="109"/>
      <c r="DI144" s="109"/>
      <c r="DJ144" s="109"/>
      <c r="DK144" s="109"/>
      <c r="DL144" s="109"/>
      <c r="DM144" s="109"/>
      <c r="DN144" s="109"/>
      <c r="DO144" s="109"/>
      <c r="DP144" s="109"/>
      <c r="DQ144" s="109"/>
      <c r="DR144" s="109"/>
      <c r="DS144" s="109"/>
      <c r="DT144" s="109"/>
      <c r="DU144" s="109"/>
      <c r="DV144" s="109"/>
      <c r="DW144" s="109"/>
      <c r="DX144" s="109"/>
      <c r="DY144" s="109"/>
      <c r="DZ144" s="109"/>
      <c r="EA144" s="109"/>
      <c r="EB144" s="109"/>
      <c r="EC144" s="109"/>
      <c r="ED144" s="109"/>
      <c r="EE144" s="109"/>
      <c r="EF144" s="109"/>
      <c r="EG144" s="109"/>
      <c r="EH144" s="109"/>
      <c r="EI144" s="109"/>
      <c r="EJ144" s="109"/>
      <c r="EK144" s="109"/>
      <c r="EL144" s="109"/>
      <c r="EM144" s="109"/>
      <c r="EN144" s="109"/>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c r="GO144" s="109"/>
      <c r="GP144" s="109"/>
      <c r="GQ144" s="109"/>
      <c r="GR144" s="109"/>
      <c r="GS144" s="109"/>
      <c r="GT144" s="109"/>
      <c r="GU144" s="109"/>
      <c r="GV144" s="109"/>
      <c r="GW144" s="109"/>
      <c r="GX144" s="109"/>
      <c r="GY144" s="109"/>
      <c r="GZ144" s="109"/>
      <c r="HA144" s="109"/>
      <c r="HB144" s="109"/>
      <c r="HC144" s="109"/>
      <c r="HD144" s="109"/>
      <c r="HE144" s="109"/>
      <c r="HF144" s="109"/>
      <c r="HG144" s="109"/>
      <c r="HH144" s="109"/>
      <c r="HI144" s="109"/>
      <c r="HJ144" s="109"/>
      <c r="HK144" s="109"/>
      <c r="HL144" s="109"/>
      <c r="HM144" s="109"/>
      <c r="HN144" s="109"/>
      <c r="HO144" s="109"/>
      <c r="HP144" s="109"/>
      <c r="HQ144" s="109"/>
      <c r="HR144" s="109"/>
      <c r="HS144" s="109"/>
      <c r="HT144" s="109"/>
      <c r="HU144" s="109"/>
      <c r="HV144" s="109"/>
      <c r="HW144" s="109"/>
      <c r="HX144" s="109"/>
      <c r="HY144" s="109"/>
      <c r="HZ144" s="109"/>
      <c r="IA144" s="109"/>
      <c r="IB144" s="109"/>
      <c r="IC144" s="109"/>
      <c r="ID144" s="109"/>
      <c r="IE144" s="109"/>
      <c r="IF144" s="109"/>
      <c r="IG144" s="109"/>
      <c r="IH144" s="109"/>
      <c r="II144" s="109"/>
      <c r="IJ144" s="109"/>
      <c r="IK144" s="109"/>
      <c r="IL144" s="109"/>
      <c r="IM144" s="109"/>
      <c r="IN144" s="109"/>
      <c r="IO144" s="109"/>
      <c r="IP144" s="109"/>
      <c r="IQ144" s="109"/>
      <c r="IR144" s="109"/>
      <c r="IS144" s="109"/>
      <c r="IT144" s="109"/>
      <c r="IU144" s="109"/>
      <c r="IV144" s="109"/>
      <c r="IW144" s="109"/>
      <c r="IX144" s="109"/>
      <c r="IY144" s="109"/>
      <c r="IZ144" s="109"/>
    </row>
    <row r="145" s="107" customFormat="1" ht="42" customHeight="1" spans="1:260">
      <c r="A145" s="139" t="s">
        <v>3171</v>
      </c>
      <c r="B145" s="133"/>
      <c r="C145" s="128"/>
      <c r="D145" s="124">
        <f t="shared" si="20"/>
        <v>-1712.5157</v>
      </c>
      <c r="E145" s="126">
        <f t="shared" ref="E145:K145" si="25">SUM(E146:E186)</f>
        <v>9316.7088</v>
      </c>
      <c r="F145" s="126">
        <f t="shared" si="25"/>
        <v>11029.2245</v>
      </c>
      <c r="G145" s="126">
        <f t="shared" si="25"/>
        <v>0</v>
      </c>
      <c r="H145" s="126">
        <f t="shared" si="25"/>
        <v>0</v>
      </c>
      <c r="I145" s="158">
        <f t="shared" si="25"/>
        <v>0</v>
      </c>
      <c r="J145" s="126">
        <f t="shared" si="25"/>
        <v>9316.7088</v>
      </c>
      <c r="K145" s="126">
        <f t="shared" si="25"/>
        <v>11029.2245</v>
      </c>
      <c r="L145" s="198"/>
      <c r="M145" s="181"/>
      <c r="N145" s="160"/>
      <c r="O145" s="160"/>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09"/>
      <c r="AY145" s="109"/>
      <c r="AZ145" s="109"/>
      <c r="BA145" s="109"/>
      <c r="BB145" s="109"/>
      <c r="BC145" s="109"/>
      <c r="BD145" s="109"/>
      <c r="BE145" s="109"/>
      <c r="BF145" s="109"/>
      <c r="BG145" s="109"/>
      <c r="BH145" s="109"/>
      <c r="BI145" s="109"/>
      <c r="BJ145" s="109"/>
      <c r="BK145" s="109"/>
      <c r="BL145" s="109"/>
      <c r="BM145" s="109"/>
      <c r="BN145" s="109"/>
      <c r="BO145" s="109"/>
      <c r="BP145" s="109"/>
      <c r="BQ145" s="109"/>
      <c r="BR145" s="109"/>
      <c r="BS145" s="109"/>
      <c r="BT145" s="109"/>
      <c r="BU145" s="109"/>
      <c r="BV145" s="109"/>
      <c r="BW145" s="109"/>
      <c r="BX145" s="109"/>
      <c r="BY145" s="109"/>
      <c r="BZ145" s="109"/>
      <c r="CA145" s="109"/>
      <c r="CB145" s="109"/>
      <c r="CC145" s="109"/>
      <c r="CD145" s="109"/>
      <c r="CE145" s="109"/>
      <c r="CF145" s="109"/>
      <c r="CG145" s="109"/>
      <c r="CH145" s="109"/>
      <c r="CI145" s="109"/>
      <c r="CJ145" s="109"/>
      <c r="CK145" s="109"/>
      <c r="CL145" s="109"/>
      <c r="CM145" s="109"/>
      <c r="CN145" s="109"/>
      <c r="CO145" s="109"/>
      <c r="CP145" s="109"/>
      <c r="CQ145" s="109"/>
      <c r="CR145" s="109"/>
      <c r="CS145" s="109"/>
      <c r="CT145" s="109"/>
      <c r="CU145" s="109"/>
      <c r="CV145" s="109"/>
      <c r="CW145" s="109"/>
      <c r="CX145" s="109"/>
      <c r="CY145" s="109"/>
      <c r="CZ145" s="109"/>
      <c r="DA145" s="109"/>
      <c r="DB145" s="109"/>
      <c r="DC145" s="109"/>
      <c r="DD145" s="109"/>
      <c r="DE145" s="109"/>
      <c r="DF145" s="109"/>
      <c r="DG145" s="109"/>
      <c r="DH145" s="109"/>
      <c r="DI145" s="109"/>
      <c r="DJ145" s="109"/>
      <c r="DK145" s="109"/>
      <c r="DL145" s="109"/>
      <c r="DM145" s="109"/>
      <c r="DN145" s="109"/>
      <c r="DO145" s="109"/>
      <c r="DP145" s="109"/>
      <c r="DQ145" s="109"/>
      <c r="DR145" s="109"/>
      <c r="DS145" s="109"/>
      <c r="DT145" s="109"/>
      <c r="DU145" s="109"/>
      <c r="DV145" s="109"/>
      <c r="DW145" s="109"/>
      <c r="DX145" s="109"/>
      <c r="DY145" s="109"/>
      <c r="DZ145" s="109"/>
      <c r="EA145" s="109"/>
      <c r="EB145" s="109"/>
      <c r="EC145" s="109"/>
      <c r="ED145" s="109"/>
      <c r="EE145" s="109"/>
      <c r="EF145" s="109"/>
      <c r="EG145" s="109"/>
      <c r="EH145" s="109"/>
      <c r="EI145" s="109"/>
      <c r="EJ145" s="109"/>
      <c r="EK145" s="109"/>
      <c r="EL145" s="109"/>
      <c r="EM145" s="109"/>
      <c r="EN145" s="109"/>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c r="GO145" s="109"/>
      <c r="GP145" s="109"/>
      <c r="GQ145" s="109"/>
      <c r="GR145" s="109"/>
      <c r="GS145" s="109"/>
      <c r="GT145" s="109"/>
      <c r="GU145" s="109"/>
      <c r="GV145" s="109"/>
      <c r="GW145" s="109"/>
      <c r="GX145" s="109"/>
      <c r="GY145" s="109"/>
      <c r="GZ145" s="109"/>
      <c r="HA145" s="109"/>
      <c r="HB145" s="109"/>
      <c r="HC145" s="109"/>
      <c r="HD145" s="109"/>
      <c r="HE145" s="109"/>
      <c r="HF145" s="109"/>
      <c r="HG145" s="109"/>
      <c r="HH145" s="109"/>
      <c r="HI145" s="109"/>
      <c r="HJ145" s="109"/>
      <c r="HK145" s="109"/>
      <c r="HL145" s="109"/>
      <c r="HM145" s="109"/>
      <c r="HN145" s="109"/>
      <c r="HO145" s="109"/>
      <c r="HP145" s="109"/>
      <c r="HQ145" s="109"/>
      <c r="HR145" s="109"/>
      <c r="HS145" s="109"/>
      <c r="HT145" s="109"/>
      <c r="HU145" s="109"/>
      <c r="HV145" s="109"/>
      <c r="HW145" s="109"/>
      <c r="HX145" s="109"/>
      <c r="HY145" s="109"/>
      <c r="HZ145" s="109"/>
      <c r="IA145" s="109"/>
      <c r="IB145" s="109"/>
      <c r="IC145" s="109"/>
      <c r="ID145" s="109"/>
      <c r="IE145" s="109"/>
      <c r="IF145" s="109"/>
      <c r="IG145" s="109"/>
      <c r="IH145" s="109"/>
      <c r="II145" s="109"/>
      <c r="IJ145" s="109"/>
      <c r="IK145" s="109"/>
      <c r="IL145" s="109"/>
      <c r="IM145" s="109"/>
      <c r="IN145" s="109"/>
      <c r="IO145" s="109"/>
      <c r="IP145" s="109"/>
      <c r="IQ145" s="109"/>
      <c r="IR145" s="109"/>
      <c r="IS145" s="109"/>
      <c r="IT145" s="109"/>
      <c r="IU145" s="109"/>
      <c r="IV145" s="109"/>
      <c r="IW145" s="109"/>
      <c r="IX145" s="109"/>
      <c r="IY145" s="109"/>
      <c r="IZ145" s="109"/>
    </row>
    <row r="146" s="107" customFormat="1" ht="42" customHeight="1" spans="1:260">
      <c r="A146" s="128" t="s">
        <v>3172</v>
      </c>
      <c r="B146" s="128" t="s">
        <v>3173</v>
      </c>
      <c r="C146" s="128" t="s">
        <v>3174</v>
      </c>
      <c r="D146" s="124">
        <f t="shared" si="20"/>
        <v>0</v>
      </c>
      <c r="E146" s="189">
        <v>2677</v>
      </c>
      <c r="F146" s="141">
        <f t="shared" ref="F146:F164" si="26">H146+K146</f>
        <v>2677</v>
      </c>
      <c r="G146" s="141"/>
      <c r="H146" s="137"/>
      <c r="I146" s="164"/>
      <c r="J146" s="164">
        <v>2677</v>
      </c>
      <c r="K146" s="137">
        <v>2677</v>
      </c>
      <c r="L146" s="163" t="s">
        <v>3175</v>
      </c>
      <c r="M146" s="160" t="s">
        <v>3176</v>
      </c>
      <c r="N146" s="160" t="s">
        <v>2955</v>
      </c>
      <c r="O146" s="160"/>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09"/>
      <c r="BA146" s="109"/>
      <c r="BB146" s="109"/>
      <c r="BC146" s="109"/>
      <c r="BD146" s="109"/>
      <c r="BE146" s="109"/>
      <c r="BF146" s="109"/>
      <c r="BG146" s="109"/>
      <c r="BH146" s="109"/>
      <c r="BI146" s="109"/>
      <c r="BJ146" s="109"/>
      <c r="BK146" s="109"/>
      <c r="BL146" s="109"/>
      <c r="BM146" s="109"/>
      <c r="BN146" s="109"/>
      <c r="BO146" s="109"/>
      <c r="BP146" s="109"/>
      <c r="BQ146" s="109"/>
      <c r="BR146" s="109"/>
      <c r="BS146" s="109"/>
      <c r="BT146" s="109"/>
      <c r="BU146" s="109"/>
      <c r="BV146" s="109"/>
      <c r="BW146" s="109"/>
      <c r="BX146" s="109"/>
      <c r="BY146" s="109"/>
      <c r="BZ146" s="109"/>
      <c r="CA146" s="109"/>
      <c r="CB146" s="109"/>
      <c r="CC146" s="109"/>
      <c r="CD146" s="109"/>
      <c r="CE146" s="109"/>
      <c r="CF146" s="109"/>
      <c r="CG146" s="109"/>
      <c r="CH146" s="109"/>
      <c r="CI146" s="109"/>
      <c r="CJ146" s="109"/>
      <c r="CK146" s="109"/>
      <c r="CL146" s="109"/>
      <c r="CM146" s="109"/>
      <c r="CN146" s="109"/>
      <c r="CO146" s="109"/>
      <c r="CP146" s="109"/>
      <c r="CQ146" s="109"/>
      <c r="CR146" s="109"/>
      <c r="CS146" s="109"/>
      <c r="CT146" s="109"/>
      <c r="CU146" s="109"/>
      <c r="CV146" s="109"/>
      <c r="CW146" s="109"/>
      <c r="CX146" s="109"/>
      <c r="CY146" s="109"/>
      <c r="CZ146" s="109"/>
      <c r="DA146" s="109"/>
      <c r="DB146" s="109"/>
      <c r="DC146" s="109"/>
      <c r="DD146" s="109"/>
      <c r="DE146" s="109"/>
      <c r="DF146" s="109"/>
      <c r="DG146" s="109"/>
      <c r="DH146" s="109"/>
      <c r="DI146" s="109"/>
      <c r="DJ146" s="109"/>
      <c r="DK146" s="109"/>
      <c r="DL146" s="109"/>
      <c r="DM146" s="109"/>
      <c r="DN146" s="109"/>
      <c r="DO146" s="109"/>
      <c r="DP146" s="109"/>
      <c r="DQ146" s="109"/>
      <c r="DR146" s="109"/>
      <c r="DS146" s="109"/>
      <c r="DT146" s="109"/>
      <c r="DU146" s="109"/>
      <c r="DV146" s="109"/>
      <c r="DW146" s="109"/>
      <c r="DX146" s="109"/>
      <c r="DY146" s="109"/>
      <c r="DZ146" s="109"/>
      <c r="EA146" s="109"/>
      <c r="EB146" s="109"/>
      <c r="EC146" s="109"/>
      <c r="ED146" s="109"/>
      <c r="EE146" s="109"/>
      <c r="EF146" s="109"/>
      <c r="EG146" s="109"/>
      <c r="EH146" s="109"/>
      <c r="EI146" s="109"/>
      <c r="EJ146" s="109"/>
      <c r="EK146" s="109"/>
      <c r="EL146" s="109"/>
      <c r="EM146" s="109"/>
      <c r="EN146" s="109"/>
      <c r="EO146" s="109"/>
      <c r="EP146" s="109"/>
      <c r="EQ146" s="109"/>
      <c r="ER146" s="109"/>
      <c r="ES146" s="109"/>
      <c r="ET146" s="109"/>
      <c r="EU146" s="109"/>
      <c r="EV146" s="109"/>
      <c r="EW146" s="109"/>
      <c r="EX146" s="109"/>
      <c r="EY146" s="109"/>
      <c r="EZ146" s="109"/>
      <c r="FA146" s="109"/>
      <c r="FB146" s="109"/>
      <c r="FC146" s="109"/>
      <c r="FD146" s="109"/>
      <c r="FE146" s="109"/>
      <c r="FF146" s="109"/>
      <c r="FG146" s="109"/>
      <c r="FH146" s="109"/>
      <c r="FI146" s="109"/>
      <c r="FJ146" s="109"/>
      <c r="FK146" s="109"/>
      <c r="FL146" s="109"/>
      <c r="FM146" s="109"/>
      <c r="FN146" s="109"/>
      <c r="FO146" s="109"/>
      <c r="FP146" s="109"/>
      <c r="FQ146" s="109"/>
      <c r="FR146" s="109"/>
      <c r="FS146" s="109"/>
      <c r="FT146" s="109"/>
      <c r="FU146" s="109"/>
      <c r="FV146" s="109"/>
      <c r="FW146" s="109"/>
      <c r="FX146" s="109"/>
      <c r="FY146" s="109"/>
      <c r="FZ146" s="109"/>
      <c r="GA146" s="109"/>
      <c r="GB146" s="109"/>
      <c r="GC146" s="109"/>
      <c r="GD146" s="109"/>
      <c r="GE146" s="109"/>
      <c r="GF146" s="109"/>
      <c r="GG146" s="109"/>
      <c r="GH146" s="109"/>
      <c r="GI146" s="109"/>
      <c r="GJ146" s="109"/>
      <c r="GK146" s="109"/>
      <c r="GL146" s="109"/>
      <c r="GM146" s="109"/>
      <c r="GN146" s="109"/>
      <c r="GO146" s="109"/>
      <c r="GP146" s="109"/>
      <c r="GQ146" s="109"/>
      <c r="GR146" s="109"/>
      <c r="GS146" s="109"/>
      <c r="GT146" s="109"/>
      <c r="GU146" s="109"/>
      <c r="GV146" s="109"/>
      <c r="GW146" s="109"/>
      <c r="GX146" s="109"/>
      <c r="GY146" s="109"/>
      <c r="GZ146" s="109"/>
      <c r="HA146" s="109"/>
      <c r="HB146" s="109"/>
      <c r="HC146" s="109"/>
      <c r="HD146" s="109"/>
      <c r="HE146" s="109"/>
      <c r="HF146" s="109"/>
      <c r="HG146" s="109"/>
      <c r="HH146" s="109"/>
      <c r="HI146" s="109"/>
      <c r="HJ146" s="109"/>
      <c r="HK146" s="109"/>
      <c r="HL146" s="109"/>
      <c r="HM146" s="109"/>
      <c r="HN146" s="109"/>
      <c r="HO146" s="109"/>
      <c r="HP146" s="109"/>
      <c r="HQ146" s="109"/>
      <c r="HR146" s="109"/>
      <c r="HS146" s="109"/>
      <c r="HT146" s="109"/>
      <c r="HU146" s="109"/>
      <c r="HV146" s="109"/>
      <c r="HW146" s="109"/>
      <c r="HX146" s="109"/>
      <c r="HY146" s="109"/>
      <c r="HZ146" s="109"/>
      <c r="IA146" s="109"/>
      <c r="IB146" s="109"/>
      <c r="IC146" s="109"/>
      <c r="ID146" s="109"/>
      <c r="IE146" s="109"/>
      <c r="IF146" s="109"/>
      <c r="IG146" s="109"/>
      <c r="IH146" s="109"/>
      <c r="II146" s="109"/>
      <c r="IJ146" s="109"/>
      <c r="IK146" s="109"/>
      <c r="IL146" s="109"/>
      <c r="IM146" s="109"/>
      <c r="IN146" s="109"/>
      <c r="IO146" s="109"/>
      <c r="IP146" s="109"/>
      <c r="IQ146" s="109"/>
      <c r="IR146" s="109"/>
      <c r="IS146" s="109"/>
      <c r="IT146" s="109"/>
      <c r="IU146" s="109"/>
      <c r="IV146" s="109"/>
      <c r="IW146" s="109"/>
      <c r="IX146" s="109"/>
      <c r="IY146" s="109"/>
      <c r="IZ146" s="109"/>
    </row>
    <row r="147" s="107" customFormat="1" ht="42" customHeight="1" spans="1:260">
      <c r="A147" s="128" t="s">
        <v>3177</v>
      </c>
      <c r="B147" s="128" t="s">
        <v>3178</v>
      </c>
      <c r="C147" s="128" t="s">
        <v>3179</v>
      </c>
      <c r="D147" s="124">
        <f t="shared" si="20"/>
        <v>0</v>
      </c>
      <c r="E147" s="189">
        <v>24</v>
      </c>
      <c r="F147" s="141">
        <f t="shared" si="26"/>
        <v>24</v>
      </c>
      <c r="G147" s="141"/>
      <c r="H147" s="137"/>
      <c r="I147" s="164"/>
      <c r="J147" s="164">
        <v>24</v>
      </c>
      <c r="K147" s="137">
        <v>24</v>
      </c>
      <c r="L147" s="163" t="s">
        <v>3180</v>
      </c>
      <c r="M147" s="160" t="s">
        <v>3181</v>
      </c>
      <c r="N147" s="160" t="s">
        <v>3182</v>
      </c>
      <c r="O147" s="160"/>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109"/>
      <c r="BT147" s="109"/>
      <c r="BU147" s="109"/>
      <c r="BV147" s="109"/>
      <c r="BW147" s="109"/>
      <c r="BX147" s="109"/>
      <c r="BY147" s="109"/>
      <c r="BZ147" s="109"/>
      <c r="CA147" s="109"/>
      <c r="CB147" s="109"/>
      <c r="CC147" s="109"/>
      <c r="CD147" s="109"/>
      <c r="CE147" s="109"/>
      <c r="CF147" s="109"/>
      <c r="CG147" s="109"/>
      <c r="CH147" s="109"/>
      <c r="CI147" s="109"/>
      <c r="CJ147" s="109"/>
      <c r="CK147" s="109"/>
      <c r="CL147" s="109"/>
      <c r="CM147" s="109"/>
      <c r="CN147" s="109"/>
      <c r="CO147" s="109"/>
      <c r="CP147" s="109"/>
      <c r="CQ147" s="109"/>
      <c r="CR147" s="109"/>
      <c r="CS147" s="109"/>
      <c r="CT147" s="109"/>
      <c r="CU147" s="109"/>
      <c r="CV147" s="109"/>
      <c r="CW147" s="109"/>
      <c r="CX147" s="109"/>
      <c r="CY147" s="109"/>
      <c r="CZ147" s="109"/>
      <c r="DA147" s="109"/>
      <c r="DB147" s="109"/>
      <c r="DC147" s="109"/>
      <c r="DD147" s="109"/>
      <c r="DE147" s="109"/>
      <c r="DF147" s="109"/>
      <c r="DG147" s="109"/>
      <c r="DH147" s="109"/>
      <c r="DI147" s="109"/>
      <c r="DJ147" s="109"/>
      <c r="DK147" s="109"/>
      <c r="DL147" s="109"/>
      <c r="DM147" s="109"/>
      <c r="DN147" s="109"/>
      <c r="DO147" s="109"/>
      <c r="DP147" s="109"/>
      <c r="DQ147" s="109"/>
      <c r="DR147" s="109"/>
      <c r="DS147" s="109"/>
      <c r="DT147" s="109"/>
      <c r="DU147" s="109"/>
      <c r="DV147" s="109"/>
      <c r="DW147" s="109"/>
      <c r="DX147" s="109"/>
      <c r="DY147" s="109"/>
      <c r="DZ147" s="109"/>
      <c r="EA147" s="109"/>
      <c r="EB147" s="109"/>
      <c r="EC147" s="109"/>
      <c r="ED147" s="109"/>
      <c r="EE147" s="109"/>
      <c r="EF147" s="109"/>
      <c r="EG147" s="109"/>
      <c r="EH147" s="109"/>
      <c r="EI147" s="109"/>
      <c r="EJ147" s="109"/>
      <c r="EK147" s="109"/>
      <c r="EL147" s="109"/>
      <c r="EM147" s="109"/>
      <c r="EN147" s="109"/>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c r="GO147" s="109"/>
      <c r="GP147" s="109"/>
      <c r="GQ147" s="109"/>
      <c r="GR147" s="109"/>
      <c r="GS147" s="109"/>
      <c r="GT147" s="109"/>
      <c r="GU147" s="109"/>
      <c r="GV147" s="109"/>
      <c r="GW147" s="109"/>
      <c r="GX147" s="109"/>
      <c r="GY147" s="109"/>
      <c r="GZ147" s="109"/>
      <c r="HA147" s="109"/>
      <c r="HB147" s="109"/>
      <c r="HC147" s="109"/>
      <c r="HD147" s="109"/>
      <c r="HE147" s="109"/>
      <c r="HF147" s="109"/>
      <c r="HG147" s="109"/>
      <c r="HH147" s="109"/>
      <c r="HI147" s="109"/>
      <c r="HJ147" s="109"/>
      <c r="HK147" s="109"/>
      <c r="HL147" s="109"/>
      <c r="HM147" s="109"/>
      <c r="HN147" s="109"/>
      <c r="HO147" s="109"/>
      <c r="HP147" s="109"/>
      <c r="HQ147" s="109"/>
      <c r="HR147" s="109"/>
      <c r="HS147" s="109"/>
      <c r="HT147" s="109"/>
      <c r="HU147" s="109"/>
      <c r="HV147" s="109"/>
      <c r="HW147" s="109"/>
      <c r="HX147" s="109"/>
      <c r="HY147" s="109"/>
      <c r="HZ147" s="109"/>
      <c r="IA147" s="109"/>
      <c r="IB147" s="109"/>
      <c r="IC147" s="109"/>
      <c r="ID147" s="109"/>
      <c r="IE147" s="109"/>
      <c r="IF147" s="109"/>
      <c r="IG147" s="109"/>
      <c r="IH147" s="109"/>
      <c r="II147" s="109"/>
      <c r="IJ147" s="109"/>
      <c r="IK147" s="109"/>
      <c r="IL147" s="109"/>
      <c r="IM147" s="109"/>
      <c r="IN147" s="109"/>
      <c r="IO147" s="109"/>
      <c r="IP147" s="109"/>
      <c r="IQ147" s="109"/>
      <c r="IR147" s="109"/>
      <c r="IS147" s="109"/>
      <c r="IT147" s="109"/>
      <c r="IU147" s="109"/>
      <c r="IV147" s="109"/>
      <c r="IW147" s="109"/>
      <c r="IX147" s="109"/>
      <c r="IY147" s="109"/>
      <c r="IZ147" s="109"/>
    </row>
    <row r="148" s="107" customFormat="1" ht="42" customHeight="1" spans="1:260">
      <c r="A148" s="128" t="s">
        <v>3183</v>
      </c>
      <c r="B148" s="128" t="s">
        <v>3184</v>
      </c>
      <c r="C148" s="128" t="s">
        <v>3185</v>
      </c>
      <c r="D148" s="124">
        <f t="shared" si="20"/>
        <v>0</v>
      </c>
      <c r="E148" s="189">
        <v>39</v>
      </c>
      <c r="F148" s="141">
        <f t="shared" si="26"/>
        <v>39</v>
      </c>
      <c r="G148" s="141"/>
      <c r="H148" s="137"/>
      <c r="I148" s="164"/>
      <c r="J148" s="164">
        <v>39</v>
      </c>
      <c r="K148" s="137">
        <v>39</v>
      </c>
      <c r="L148" s="163" t="s">
        <v>3186</v>
      </c>
      <c r="M148" s="160" t="s">
        <v>3181</v>
      </c>
      <c r="N148" s="160" t="s">
        <v>3182</v>
      </c>
      <c r="O148" s="160"/>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09"/>
      <c r="BQ148" s="109"/>
      <c r="BR148" s="109"/>
      <c r="BS148" s="109"/>
      <c r="BT148" s="109"/>
      <c r="BU148" s="109"/>
      <c r="BV148" s="109"/>
      <c r="BW148" s="109"/>
      <c r="BX148" s="109"/>
      <c r="BY148" s="109"/>
      <c r="BZ148" s="109"/>
      <c r="CA148" s="109"/>
      <c r="CB148" s="109"/>
      <c r="CC148" s="109"/>
      <c r="CD148" s="109"/>
      <c r="CE148" s="109"/>
      <c r="CF148" s="109"/>
      <c r="CG148" s="109"/>
      <c r="CH148" s="109"/>
      <c r="CI148" s="109"/>
      <c r="CJ148" s="109"/>
      <c r="CK148" s="109"/>
      <c r="CL148" s="109"/>
      <c r="CM148" s="109"/>
      <c r="CN148" s="109"/>
      <c r="CO148" s="109"/>
      <c r="CP148" s="109"/>
      <c r="CQ148" s="109"/>
      <c r="CR148" s="109"/>
      <c r="CS148" s="109"/>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c r="GO148" s="109"/>
      <c r="GP148" s="109"/>
      <c r="GQ148" s="109"/>
      <c r="GR148" s="109"/>
      <c r="GS148" s="109"/>
      <c r="GT148" s="109"/>
      <c r="GU148" s="109"/>
      <c r="GV148" s="109"/>
      <c r="GW148" s="109"/>
      <c r="GX148" s="109"/>
      <c r="GY148" s="109"/>
      <c r="GZ148" s="109"/>
      <c r="HA148" s="109"/>
      <c r="HB148" s="109"/>
      <c r="HC148" s="109"/>
      <c r="HD148" s="109"/>
      <c r="HE148" s="109"/>
      <c r="HF148" s="109"/>
      <c r="HG148" s="109"/>
      <c r="HH148" s="109"/>
      <c r="HI148" s="109"/>
      <c r="HJ148" s="109"/>
      <c r="HK148" s="109"/>
      <c r="HL148" s="109"/>
      <c r="HM148" s="109"/>
      <c r="HN148" s="109"/>
      <c r="HO148" s="109"/>
      <c r="HP148" s="109"/>
      <c r="HQ148" s="109"/>
      <c r="HR148" s="109"/>
      <c r="HS148" s="109"/>
      <c r="HT148" s="109"/>
      <c r="HU148" s="109"/>
      <c r="HV148" s="109"/>
      <c r="HW148" s="109"/>
      <c r="HX148" s="109"/>
      <c r="HY148" s="109"/>
      <c r="HZ148" s="109"/>
      <c r="IA148" s="109"/>
      <c r="IB148" s="109"/>
      <c r="IC148" s="109"/>
      <c r="ID148" s="109"/>
      <c r="IE148" s="109"/>
      <c r="IF148" s="109"/>
      <c r="IG148" s="109"/>
      <c r="IH148" s="109"/>
      <c r="II148" s="109"/>
      <c r="IJ148" s="109"/>
      <c r="IK148" s="109"/>
      <c r="IL148" s="109"/>
      <c r="IM148" s="109"/>
      <c r="IN148" s="109"/>
      <c r="IO148" s="109"/>
      <c r="IP148" s="109"/>
      <c r="IQ148" s="109"/>
      <c r="IR148" s="109"/>
      <c r="IS148" s="109"/>
      <c r="IT148" s="109"/>
      <c r="IU148" s="109"/>
      <c r="IV148" s="109"/>
      <c r="IW148" s="109"/>
      <c r="IX148" s="109"/>
      <c r="IY148" s="109"/>
      <c r="IZ148" s="109"/>
    </row>
    <row r="149" s="107" customFormat="1" ht="42" customHeight="1" spans="1:260">
      <c r="A149" s="128" t="s">
        <v>3187</v>
      </c>
      <c r="B149" s="128" t="s">
        <v>3188</v>
      </c>
      <c r="C149" s="128" t="s">
        <v>3189</v>
      </c>
      <c r="D149" s="124">
        <f t="shared" si="20"/>
        <v>-1.01999999999998</v>
      </c>
      <c r="E149" s="189">
        <v>846.54</v>
      </c>
      <c r="F149" s="141">
        <f t="shared" si="26"/>
        <v>847.56</v>
      </c>
      <c r="G149" s="141"/>
      <c r="H149" s="137"/>
      <c r="I149" s="164"/>
      <c r="J149" s="164">
        <v>846.54</v>
      </c>
      <c r="K149" s="137">
        <v>847.56</v>
      </c>
      <c r="L149" s="163" t="s">
        <v>3190</v>
      </c>
      <c r="M149" s="160" t="s">
        <v>3181</v>
      </c>
      <c r="N149" s="160" t="s">
        <v>3182</v>
      </c>
      <c r="O149" s="160"/>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09"/>
      <c r="BQ149" s="109"/>
      <c r="BR149" s="109"/>
      <c r="BS149" s="109"/>
      <c r="BT149" s="109"/>
      <c r="BU149" s="109"/>
      <c r="BV149" s="109"/>
      <c r="BW149" s="109"/>
      <c r="BX149" s="109"/>
      <c r="BY149" s="109"/>
      <c r="BZ149" s="109"/>
      <c r="CA149" s="109"/>
      <c r="CB149" s="109"/>
      <c r="CC149" s="109"/>
      <c r="CD149" s="109"/>
      <c r="CE149" s="109"/>
      <c r="CF149" s="109"/>
      <c r="CG149" s="109"/>
      <c r="CH149" s="109"/>
      <c r="CI149" s="109"/>
      <c r="CJ149" s="109"/>
      <c r="CK149" s="109"/>
      <c r="CL149" s="109"/>
      <c r="CM149" s="109"/>
      <c r="CN149" s="109"/>
      <c r="CO149" s="109"/>
      <c r="CP149" s="109"/>
      <c r="CQ149" s="109"/>
      <c r="CR149" s="109"/>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c r="GO149" s="109"/>
      <c r="GP149" s="109"/>
      <c r="GQ149" s="109"/>
      <c r="GR149" s="109"/>
      <c r="GS149" s="109"/>
      <c r="GT149" s="109"/>
      <c r="GU149" s="109"/>
      <c r="GV149" s="109"/>
      <c r="GW149" s="109"/>
      <c r="GX149" s="109"/>
      <c r="GY149" s="109"/>
      <c r="GZ149" s="109"/>
      <c r="HA149" s="109"/>
      <c r="HB149" s="109"/>
      <c r="HC149" s="109"/>
      <c r="HD149" s="109"/>
      <c r="HE149" s="109"/>
      <c r="HF149" s="109"/>
      <c r="HG149" s="109"/>
      <c r="HH149" s="109"/>
      <c r="HI149" s="109"/>
      <c r="HJ149" s="109"/>
      <c r="HK149" s="109"/>
      <c r="HL149" s="109"/>
      <c r="HM149" s="109"/>
      <c r="HN149" s="109"/>
      <c r="HO149" s="109"/>
      <c r="HP149" s="109"/>
      <c r="HQ149" s="109"/>
      <c r="HR149" s="109"/>
      <c r="HS149" s="109"/>
      <c r="HT149" s="109"/>
      <c r="HU149" s="109"/>
      <c r="HV149" s="109"/>
      <c r="HW149" s="109"/>
      <c r="HX149" s="109"/>
      <c r="HY149" s="109"/>
      <c r="HZ149" s="109"/>
      <c r="IA149" s="109"/>
      <c r="IB149" s="109"/>
      <c r="IC149" s="109"/>
      <c r="ID149" s="109"/>
      <c r="IE149" s="109"/>
      <c r="IF149" s="109"/>
      <c r="IG149" s="109"/>
      <c r="IH149" s="109"/>
      <c r="II149" s="109"/>
      <c r="IJ149" s="109"/>
      <c r="IK149" s="109"/>
      <c r="IL149" s="109"/>
      <c r="IM149" s="109"/>
      <c r="IN149" s="109"/>
      <c r="IO149" s="109"/>
      <c r="IP149" s="109"/>
      <c r="IQ149" s="109"/>
      <c r="IR149" s="109"/>
      <c r="IS149" s="109"/>
      <c r="IT149" s="109"/>
      <c r="IU149" s="109"/>
      <c r="IV149" s="109"/>
      <c r="IW149" s="109"/>
      <c r="IX149" s="109"/>
      <c r="IY149" s="109"/>
      <c r="IZ149" s="109"/>
    </row>
    <row r="150" s="107" customFormat="1" ht="42" customHeight="1" spans="1:260">
      <c r="A150" s="128" t="s">
        <v>3191</v>
      </c>
      <c r="B150" s="128" t="s">
        <v>3192</v>
      </c>
      <c r="C150" s="128" t="s">
        <v>3193</v>
      </c>
      <c r="D150" s="124">
        <f t="shared" si="20"/>
        <v>0</v>
      </c>
      <c r="E150" s="189">
        <v>38</v>
      </c>
      <c r="F150" s="141">
        <f t="shared" si="26"/>
        <v>38</v>
      </c>
      <c r="G150" s="141"/>
      <c r="H150" s="137"/>
      <c r="I150" s="164"/>
      <c r="J150" s="164">
        <v>38</v>
      </c>
      <c r="K150" s="137">
        <v>38</v>
      </c>
      <c r="L150" s="163" t="s">
        <v>3194</v>
      </c>
      <c r="M150" s="160" t="s">
        <v>3195</v>
      </c>
      <c r="N150" s="160" t="s">
        <v>3182</v>
      </c>
      <c r="O150" s="160"/>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09"/>
      <c r="BA150" s="109"/>
      <c r="BB150" s="109"/>
      <c r="BC150" s="109"/>
      <c r="BD150" s="109"/>
      <c r="BE150" s="109"/>
      <c r="BF150" s="109"/>
      <c r="BG150" s="109"/>
      <c r="BH150" s="109"/>
      <c r="BI150" s="109"/>
      <c r="BJ150" s="109"/>
      <c r="BK150" s="109"/>
      <c r="BL150" s="109"/>
      <c r="BM150" s="109"/>
      <c r="BN150" s="109"/>
      <c r="BO150" s="109"/>
      <c r="BP150" s="109"/>
      <c r="BQ150" s="109"/>
      <c r="BR150" s="109"/>
      <c r="BS150" s="109"/>
      <c r="BT150" s="109"/>
      <c r="BU150" s="109"/>
      <c r="BV150" s="109"/>
      <c r="BW150" s="109"/>
      <c r="BX150" s="109"/>
      <c r="BY150" s="109"/>
      <c r="BZ150" s="109"/>
      <c r="CA150" s="109"/>
      <c r="CB150" s="109"/>
      <c r="CC150" s="109"/>
      <c r="CD150" s="109"/>
      <c r="CE150" s="109"/>
      <c r="CF150" s="109"/>
      <c r="CG150" s="109"/>
      <c r="CH150" s="109"/>
      <c r="CI150" s="109"/>
      <c r="CJ150" s="109"/>
      <c r="CK150" s="109"/>
      <c r="CL150" s="109"/>
      <c r="CM150" s="109"/>
      <c r="CN150" s="109"/>
      <c r="CO150" s="109"/>
      <c r="CP150" s="109"/>
      <c r="CQ150" s="109"/>
      <c r="CR150" s="109"/>
      <c r="CS150" s="109"/>
      <c r="CT150" s="109"/>
      <c r="CU150" s="109"/>
      <c r="CV150" s="109"/>
      <c r="CW150" s="109"/>
      <c r="CX150" s="109"/>
      <c r="CY150" s="109"/>
      <c r="CZ150" s="109"/>
      <c r="DA150" s="109"/>
      <c r="DB150" s="109"/>
      <c r="DC150" s="109"/>
      <c r="DD150" s="109"/>
      <c r="DE150" s="109"/>
      <c r="DF150" s="109"/>
      <c r="DG150" s="109"/>
      <c r="DH150" s="109"/>
      <c r="DI150" s="109"/>
      <c r="DJ150" s="109"/>
      <c r="DK150" s="109"/>
      <c r="DL150" s="109"/>
      <c r="DM150" s="109"/>
      <c r="DN150" s="109"/>
      <c r="DO150" s="109"/>
      <c r="DP150" s="109"/>
      <c r="DQ150" s="109"/>
      <c r="DR150" s="109"/>
      <c r="DS150" s="109"/>
      <c r="DT150" s="109"/>
      <c r="DU150" s="109"/>
      <c r="DV150" s="109"/>
      <c r="DW150" s="109"/>
      <c r="DX150" s="109"/>
      <c r="DY150" s="109"/>
      <c r="DZ150" s="109"/>
      <c r="EA150" s="109"/>
      <c r="EB150" s="109"/>
      <c r="EC150" s="109"/>
      <c r="ED150" s="109"/>
      <c r="EE150" s="109"/>
      <c r="EF150" s="109"/>
      <c r="EG150" s="109"/>
      <c r="EH150" s="109"/>
      <c r="EI150" s="109"/>
      <c r="EJ150" s="109"/>
      <c r="EK150" s="109"/>
      <c r="EL150" s="109"/>
      <c r="EM150" s="109"/>
      <c r="EN150" s="109"/>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c r="GO150" s="109"/>
      <c r="GP150" s="109"/>
      <c r="GQ150" s="109"/>
      <c r="GR150" s="109"/>
      <c r="GS150" s="109"/>
      <c r="GT150" s="109"/>
      <c r="GU150" s="109"/>
      <c r="GV150" s="109"/>
      <c r="GW150" s="109"/>
      <c r="GX150" s="109"/>
      <c r="GY150" s="109"/>
      <c r="GZ150" s="109"/>
      <c r="HA150" s="109"/>
      <c r="HB150" s="109"/>
      <c r="HC150" s="109"/>
      <c r="HD150" s="109"/>
      <c r="HE150" s="109"/>
      <c r="HF150" s="109"/>
      <c r="HG150" s="109"/>
      <c r="HH150" s="109"/>
      <c r="HI150" s="109"/>
      <c r="HJ150" s="109"/>
      <c r="HK150" s="109"/>
      <c r="HL150" s="109"/>
      <c r="HM150" s="109"/>
      <c r="HN150" s="109"/>
      <c r="HO150" s="109"/>
      <c r="HP150" s="109"/>
      <c r="HQ150" s="109"/>
      <c r="HR150" s="109"/>
      <c r="HS150" s="109"/>
      <c r="HT150" s="109"/>
      <c r="HU150" s="109"/>
      <c r="HV150" s="109"/>
      <c r="HW150" s="109"/>
      <c r="HX150" s="109"/>
      <c r="HY150" s="109"/>
      <c r="HZ150" s="109"/>
      <c r="IA150" s="109"/>
      <c r="IB150" s="109"/>
      <c r="IC150" s="109"/>
      <c r="ID150" s="109"/>
      <c r="IE150" s="109"/>
      <c r="IF150" s="109"/>
      <c r="IG150" s="109"/>
      <c r="IH150" s="109"/>
      <c r="II150" s="109"/>
      <c r="IJ150" s="109"/>
      <c r="IK150" s="109"/>
      <c r="IL150" s="109"/>
      <c r="IM150" s="109"/>
      <c r="IN150" s="109"/>
      <c r="IO150" s="109"/>
      <c r="IP150" s="109"/>
      <c r="IQ150" s="109"/>
      <c r="IR150" s="109"/>
      <c r="IS150" s="109"/>
      <c r="IT150" s="109"/>
      <c r="IU150" s="109"/>
      <c r="IV150" s="109"/>
      <c r="IW150" s="109"/>
      <c r="IX150" s="109"/>
      <c r="IY150" s="109"/>
      <c r="IZ150" s="109"/>
    </row>
    <row r="151" s="108" customFormat="1" ht="42" customHeight="1" spans="1:260">
      <c r="A151" s="128" t="s">
        <v>3172</v>
      </c>
      <c r="B151" s="190" t="s">
        <v>3196</v>
      </c>
      <c r="C151" s="191" t="s">
        <v>3174</v>
      </c>
      <c r="D151" s="124">
        <f t="shared" si="20"/>
        <v>-2677</v>
      </c>
      <c r="E151" s="189"/>
      <c r="F151" s="141">
        <f t="shared" si="26"/>
        <v>2677</v>
      </c>
      <c r="G151" s="141"/>
      <c r="H151" s="137"/>
      <c r="I151" s="164"/>
      <c r="J151" s="164"/>
      <c r="K151" s="137">
        <v>2677</v>
      </c>
      <c r="L151" s="163" t="s">
        <v>3175</v>
      </c>
      <c r="M151" s="160" t="s">
        <v>3197</v>
      </c>
      <c r="N151" s="160" t="s">
        <v>3182</v>
      </c>
      <c r="O151" s="180"/>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c r="IC151" s="199"/>
      <c r="ID151" s="199"/>
      <c r="IE151" s="199"/>
      <c r="IF151" s="199"/>
      <c r="IG151" s="199"/>
      <c r="IH151" s="199"/>
      <c r="II151" s="199"/>
      <c r="IJ151" s="199"/>
      <c r="IK151" s="199"/>
      <c r="IL151" s="199"/>
      <c r="IM151" s="199"/>
      <c r="IN151" s="199"/>
      <c r="IO151" s="199"/>
      <c r="IP151" s="199"/>
      <c r="IQ151" s="199"/>
      <c r="IR151" s="199"/>
      <c r="IS151" s="199"/>
      <c r="IT151" s="199"/>
      <c r="IU151" s="199"/>
      <c r="IV151" s="199"/>
      <c r="IW151" s="199"/>
      <c r="IX151" s="199"/>
      <c r="IY151" s="199"/>
      <c r="IZ151" s="199"/>
    </row>
    <row r="152" s="107" customFormat="1" ht="42" customHeight="1" spans="1:260">
      <c r="A152" s="128" t="s">
        <v>3198</v>
      </c>
      <c r="B152" s="128" t="s">
        <v>3199</v>
      </c>
      <c r="C152" s="128" t="s">
        <v>3200</v>
      </c>
      <c r="D152" s="124">
        <f t="shared" si="20"/>
        <v>-1752</v>
      </c>
      <c r="E152" s="189">
        <v>1753</v>
      </c>
      <c r="F152" s="141">
        <f t="shared" si="26"/>
        <v>3505</v>
      </c>
      <c r="G152" s="141"/>
      <c r="H152" s="137"/>
      <c r="I152" s="164"/>
      <c r="J152" s="164">
        <v>1753</v>
      </c>
      <c r="K152" s="137">
        <v>3505</v>
      </c>
      <c r="L152" s="163" t="s">
        <v>3201</v>
      </c>
      <c r="M152" s="160" t="s">
        <v>3181</v>
      </c>
      <c r="N152" s="160" t="s">
        <v>3182</v>
      </c>
      <c r="O152" s="160"/>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09"/>
      <c r="BA152" s="109"/>
      <c r="BB152" s="109"/>
      <c r="BC152" s="109"/>
      <c r="BD152" s="109"/>
      <c r="BE152" s="109"/>
      <c r="BF152" s="109"/>
      <c r="BG152" s="109"/>
      <c r="BH152" s="109"/>
      <c r="BI152" s="109"/>
      <c r="BJ152" s="109"/>
      <c r="BK152" s="109"/>
      <c r="BL152" s="109"/>
      <c r="BM152" s="109"/>
      <c r="BN152" s="109"/>
      <c r="BO152" s="109"/>
      <c r="BP152" s="109"/>
      <c r="BQ152" s="109"/>
      <c r="BR152" s="109"/>
      <c r="BS152" s="109"/>
      <c r="BT152" s="109"/>
      <c r="BU152" s="109"/>
      <c r="BV152" s="109"/>
      <c r="BW152" s="109"/>
      <c r="BX152" s="109"/>
      <c r="BY152" s="109"/>
      <c r="BZ152" s="109"/>
      <c r="CA152" s="109"/>
      <c r="CB152" s="109"/>
      <c r="CC152" s="109"/>
      <c r="CD152" s="109"/>
      <c r="CE152" s="109"/>
      <c r="CF152" s="109"/>
      <c r="CG152" s="109"/>
      <c r="CH152" s="109"/>
      <c r="CI152" s="109"/>
      <c r="CJ152" s="109"/>
      <c r="CK152" s="109"/>
      <c r="CL152" s="109"/>
      <c r="CM152" s="109"/>
      <c r="CN152" s="109"/>
      <c r="CO152" s="109"/>
      <c r="CP152" s="109"/>
      <c r="CQ152" s="109"/>
      <c r="CR152" s="109"/>
      <c r="CS152" s="109"/>
      <c r="CT152" s="109"/>
      <c r="CU152" s="109"/>
      <c r="CV152" s="109"/>
      <c r="CW152" s="109"/>
      <c r="CX152" s="109"/>
      <c r="CY152" s="109"/>
      <c r="CZ152" s="109"/>
      <c r="DA152" s="109"/>
      <c r="DB152" s="109"/>
      <c r="DC152" s="109"/>
      <c r="DD152" s="109"/>
      <c r="DE152" s="109"/>
      <c r="DF152" s="109"/>
      <c r="DG152" s="109"/>
      <c r="DH152" s="109"/>
      <c r="DI152" s="109"/>
      <c r="DJ152" s="109"/>
      <c r="DK152" s="109"/>
      <c r="DL152" s="109"/>
      <c r="DM152" s="109"/>
      <c r="DN152" s="109"/>
      <c r="DO152" s="109"/>
      <c r="DP152" s="109"/>
      <c r="DQ152" s="109"/>
      <c r="DR152" s="109"/>
      <c r="DS152" s="109"/>
      <c r="DT152" s="109"/>
      <c r="DU152" s="109"/>
      <c r="DV152" s="109"/>
      <c r="DW152" s="109"/>
      <c r="DX152" s="109"/>
      <c r="DY152" s="109"/>
      <c r="DZ152" s="109"/>
      <c r="EA152" s="109"/>
      <c r="EB152" s="109"/>
      <c r="EC152" s="109"/>
      <c r="ED152" s="109"/>
      <c r="EE152" s="109"/>
      <c r="EF152" s="109"/>
      <c r="EG152" s="109"/>
      <c r="EH152" s="109"/>
      <c r="EI152" s="109"/>
      <c r="EJ152" s="109"/>
      <c r="EK152" s="109"/>
      <c r="EL152" s="109"/>
      <c r="EM152" s="109"/>
      <c r="EN152" s="109"/>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c r="GO152" s="109"/>
      <c r="GP152" s="109"/>
      <c r="GQ152" s="109"/>
      <c r="GR152" s="109"/>
      <c r="GS152" s="109"/>
      <c r="GT152" s="109"/>
      <c r="GU152" s="109"/>
      <c r="GV152" s="109"/>
      <c r="GW152" s="109"/>
      <c r="GX152" s="109"/>
      <c r="GY152" s="109"/>
      <c r="GZ152" s="109"/>
      <c r="HA152" s="109"/>
      <c r="HB152" s="109"/>
      <c r="HC152" s="109"/>
      <c r="HD152" s="109"/>
      <c r="HE152" s="109"/>
      <c r="HF152" s="109"/>
      <c r="HG152" s="109"/>
      <c r="HH152" s="109"/>
      <c r="HI152" s="109"/>
      <c r="HJ152" s="109"/>
      <c r="HK152" s="109"/>
      <c r="HL152" s="109"/>
      <c r="HM152" s="109"/>
      <c r="HN152" s="109"/>
      <c r="HO152" s="109"/>
      <c r="HP152" s="109"/>
      <c r="HQ152" s="109"/>
      <c r="HR152" s="109"/>
      <c r="HS152" s="109"/>
      <c r="HT152" s="109"/>
      <c r="HU152" s="109"/>
      <c r="HV152" s="109"/>
      <c r="HW152" s="109"/>
      <c r="HX152" s="109"/>
      <c r="HY152" s="109"/>
      <c r="HZ152" s="109"/>
      <c r="IA152" s="109"/>
      <c r="IB152" s="109"/>
      <c r="IC152" s="109"/>
      <c r="ID152" s="109"/>
      <c r="IE152" s="109"/>
      <c r="IF152" s="109"/>
      <c r="IG152" s="109"/>
      <c r="IH152" s="109"/>
      <c r="II152" s="109"/>
      <c r="IJ152" s="109"/>
      <c r="IK152" s="109"/>
      <c r="IL152" s="109"/>
      <c r="IM152" s="109"/>
      <c r="IN152" s="109"/>
      <c r="IO152" s="109"/>
      <c r="IP152" s="109"/>
      <c r="IQ152" s="109"/>
      <c r="IR152" s="109"/>
      <c r="IS152" s="109"/>
      <c r="IT152" s="109"/>
      <c r="IU152" s="109"/>
      <c r="IV152" s="109"/>
      <c r="IW152" s="109"/>
      <c r="IX152" s="109"/>
      <c r="IY152" s="109"/>
      <c r="IZ152" s="109"/>
    </row>
    <row r="153" s="107" customFormat="1" ht="42" customHeight="1" spans="1:260">
      <c r="A153" s="128" t="s">
        <v>3202</v>
      </c>
      <c r="B153" s="128" t="s">
        <v>3203</v>
      </c>
      <c r="C153" s="128" t="s">
        <v>3204</v>
      </c>
      <c r="D153" s="124">
        <f t="shared" si="20"/>
        <v>0</v>
      </c>
      <c r="E153" s="189">
        <v>139.86</v>
      </c>
      <c r="F153" s="141">
        <f t="shared" si="26"/>
        <v>139.86</v>
      </c>
      <c r="G153" s="141"/>
      <c r="H153" s="137"/>
      <c r="I153" s="164"/>
      <c r="J153" s="164">
        <v>139.86</v>
      </c>
      <c r="K153" s="137">
        <v>139.86</v>
      </c>
      <c r="L153" s="163" t="s">
        <v>3205</v>
      </c>
      <c r="M153" s="160" t="s">
        <v>3181</v>
      </c>
      <c r="N153" s="160" t="s">
        <v>3182</v>
      </c>
      <c r="O153" s="160"/>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109"/>
      <c r="AO153" s="109"/>
      <c r="AP153" s="109"/>
      <c r="AQ153" s="109"/>
      <c r="AR153" s="109"/>
      <c r="AS153" s="109"/>
      <c r="AT153" s="109"/>
      <c r="AU153" s="109"/>
      <c r="AV153" s="109"/>
      <c r="AW153" s="109"/>
      <c r="AX153" s="109"/>
      <c r="AY153" s="109"/>
      <c r="AZ153" s="109"/>
      <c r="BA153" s="109"/>
      <c r="BB153" s="109"/>
      <c r="BC153" s="109"/>
      <c r="BD153" s="109"/>
      <c r="BE153" s="109"/>
      <c r="BF153" s="109"/>
      <c r="BG153" s="109"/>
      <c r="BH153" s="109"/>
      <c r="BI153" s="109"/>
      <c r="BJ153" s="109"/>
      <c r="BK153" s="109"/>
      <c r="BL153" s="109"/>
      <c r="BM153" s="109"/>
      <c r="BN153" s="109"/>
      <c r="BO153" s="109"/>
      <c r="BP153" s="109"/>
      <c r="BQ153" s="109"/>
      <c r="BR153" s="109"/>
      <c r="BS153" s="109"/>
      <c r="BT153" s="109"/>
      <c r="BU153" s="109"/>
      <c r="BV153" s="109"/>
      <c r="BW153" s="109"/>
      <c r="BX153" s="109"/>
      <c r="BY153" s="109"/>
      <c r="BZ153" s="109"/>
      <c r="CA153" s="109"/>
      <c r="CB153" s="109"/>
      <c r="CC153" s="109"/>
      <c r="CD153" s="109"/>
      <c r="CE153" s="109"/>
      <c r="CF153" s="109"/>
      <c r="CG153" s="109"/>
      <c r="CH153" s="109"/>
      <c r="CI153" s="109"/>
      <c r="CJ153" s="109"/>
      <c r="CK153" s="109"/>
      <c r="CL153" s="109"/>
      <c r="CM153" s="109"/>
      <c r="CN153" s="109"/>
      <c r="CO153" s="109"/>
      <c r="CP153" s="109"/>
      <c r="CQ153" s="109"/>
      <c r="CR153" s="109"/>
      <c r="CS153" s="109"/>
      <c r="CT153" s="109"/>
      <c r="CU153" s="109"/>
      <c r="CV153" s="109"/>
      <c r="CW153" s="109"/>
      <c r="CX153" s="109"/>
      <c r="CY153" s="109"/>
      <c r="CZ153" s="109"/>
      <c r="DA153" s="109"/>
      <c r="DB153" s="109"/>
      <c r="DC153" s="109"/>
      <c r="DD153" s="109"/>
      <c r="DE153" s="109"/>
      <c r="DF153" s="109"/>
      <c r="DG153" s="109"/>
      <c r="DH153" s="109"/>
      <c r="DI153" s="109"/>
      <c r="DJ153" s="109"/>
      <c r="DK153" s="109"/>
      <c r="DL153" s="109"/>
      <c r="DM153" s="109"/>
      <c r="DN153" s="109"/>
      <c r="DO153" s="109"/>
      <c r="DP153" s="109"/>
      <c r="DQ153" s="109"/>
      <c r="DR153" s="109"/>
      <c r="DS153" s="109"/>
      <c r="DT153" s="109"/>
      <c r="DU153" s="109"/>
      <c r="DV153" s="109"/>
      <c r="DW153" s="109"/>
      <c r="DX153" s="109"/>
      <c r="DY153" s="109"/>
      <c r="DZ153" s="109"/>
      <c r="EA153" s="109"/>
      <c r="EB153" s="109"/>
      <c r="EC153" s="109"/>
      <c r="ED153" s="109"/>
      <c r="EE153" s="109"/>
      <c r="EF153" s="109"/>
      <c r="EG153" s="109"/>
      <c r="EH153" s="109"/>
      <c r="EI153" s="109"/>
      <c r="EJ153" s="109"/>
      <c r="EK153" s="109"/>
      <c r="EL153" s="109"/>
      <c r="EM153" s="109"/>
      <c r="EN153" s="109"/>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c r="GO153" s="109"/>
      <c r="GP153" s="109"/>
      <c r="GQ153" s="109"/>
      <c r="GR153" s="109"/>
      <c r="GS153" s="109"/>
      <c r="GT153" s="109"/>
      <c r="GU153" s="109"/>
      <c r="GV153" s="109"/>
      <c r="GW153" s="109"/>
      <c r="GX153" s="109"/>
      <c r="GY153" s="109"/>
      <c r="GZ153" s="109"/>
      <c r="HA153" s="109"/>
      <c r="HB153" s="109"/>
      <c r="HC153" s="109"/>
      <c r="HD153" s="109"/>
      <c r="HE153" s="109"/>
      <c r="HF153" s="109"/>
      <c r="HG153" s="109"/>
      <c r="HH153" s="109"/>
      <c r="HI153" s="109"/>
      <c r="HJ153" s="109"/>
      <c r="HK153" s="109"/>
      <c r="HL153" s="109"/>
      <c r="HM153" s="109"/>
      <c r="HN153" s="109"/>
      <c r="HO153" s="109"/>
      <c r="HP153" s="109"/>
      <c r="HQ153" s="109"/>
      <c r="HR153" s="109"/>
      <c r="HS153" s="109"/>
      <c r="HT153" s="109"/>
      <c r="HU153" s="109"/>
      <c r="HV153" s="109"/>
      <c r="HW153" s="109"/>
      <c r="HX153" s="109"/>
      <c r="HY153" s="109"/>
      <c r="HZ153" s="109"/>
      <c r="IA153" s="109"/>
      <c r="IB153" s="109"/>
      <c r="IC153" s="109"/>
      <c r="ID153" s="109"/>
      <c r="IE153" s="109"/>
      <c r="IF153" s="109"/>
      <c r="IG153" s="109"/>
      <c r="IH153" s="109"/>
      <c r="II153" s="109"/>
      <c r="IJ153" s="109"/>
      <c r="IK153" s="109"/>
      <c r="IL153" s="109"/>
      <c r="IM153" s="109"/>
      <c r="IN153" s="109"/>
      <c r="IO153" s="109"/>
      <c r="IP153" s="109"/>
      <c r="IQ153" s="109"/>
      <c r="IR153" s="109"/>
      <c r="IS153" s="109"/>
      <c r="IT153" s="109"/>
      <c r="IU153" s="109"/>
      <c r="IV153" s="109"/>
      <c r="IW153" s="109"/>
      <c r="IX153" s="109"/>
      <c r="IY153" s="109"/>
      <c r="IZ153" s="109"/>
    </row>
    <row r="154" s="107" customFormat="1" ht="42" customHeight="1" spans="1:260">
      <c r="A154" s="128" t="s">
        <v>3206</v>
      </c>
      <c r="B154" s="128" t="s">
        <v>3207</v>
      </c>
      <c r="C154" s="128" t="s">
        <v>3208</v>
      </c>
      <c r="D154" s="124">
        <f t="shared" si="20"/>
        <v>0</v>
      </c>
      <c r="E154" s="189">
        <v>160</v>
      </c>
      <c r="F154" s="141">
        <f t="shared" si="26"/>
        <v>160</v>
      </c>
      <c r="G154" s="141"/>
      <c r="H154" s="137"/>
      <c r="I154" s="164"/>
      <c r="J154" s="164">
        <v>160</v>
      </c>
      <c r="K154" s="137">
        <v>160</v>
      </c>
      <c r="L154" s="163" t="s">
        <v>3190</v>
      </c>
      <c r="M154" s="160" t="s">
        <v>3181</v>
      </c>
      <c r="N154" s="160" t="s">
        <v>3182</v>
      </c>
      <c r="O154" s="160"/>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09"/>
      <c r="AY154" s="109"/>
      <c r="AZ154" s="109"/>
      <c r="BA154" s="109"/>
      <c r="BB154" s="109"/>
      <c r="BC154" s="109"/>
      <c r="BD154" s="109"/>
      <c r="BE154" s="109"/>
      <c r="BF154" s="109"/>
      <c r="BG154" s="109"/>
      <c r="BH154" s="109"/>
      <c r="BI154" s="109"/>
      <c r="BJ154" s="109"/>
      <c r="BK154" s="109"/>
      <c r="BL154" s="109"/>
      <c r="BM154" s="109"/>
      <c r="BN154" s="109"/>
      <c r="BO154" s="109"/>
      <c r="BP154" s="109"/>
      <c r="BQ154" s="109"/>
      <c r="BR154" s="109"/>
      <c r="BS154" s="109"/>
      <c r="BT154" s="109"/>
      <c r="BU154" s="109"/>
      <c r="BV154" s="109"/>
      <c r="BW154" s="109"/>
      <c r="BX154" s="109"/>
      <c r="BY154" s="109"/>
      <c r="BZ154" s="109"/>
      <c r="CA154" s="109"/>
      <c r="CB154" s="109"/>
      <c r="CC154" s="109"/>
      <c r="CD154" s="109"/>
      <c r="CE154" s="109"/>
      <c r="CF154" s="109"/>
      <c r="CG154" s="109"/>
      <c r="CH154" s="109"/>
      <c r="CI154" s="109"/>
      <c r="CJ154" s="109"/>
      <c r="CK154" s="109"/>
      <c r="CL154" s="109"/>
      <c r="CM154" s="109"/>
      <c r="CN154" s="109"/>
      <c r="CO154" s="109"/>
      <c r="CP154" s="109"/>
      <c r="CQ154" s="109"/>
      <c r="CR154" s="109"/>
      <c r="CS154" s="109"/>
      <c r="CT154" s="109"/>
      <c r="CU154" s="109"/>
      <c r="CV154" s="109"/>
      <c r="CW154" s="109"/>
      <c r="CX154" s="109"/>
      <c r="CY154" s="109"/>
      <c r="CZ154" s="109"/>
      <c r="DA154" s="109"/>
      <c r="DB154" s="109"/>
      <c r="DC154" s="109"/>
      <c r="DD154" s="109"/>
      <c r="DE154" s="109"/>
      <c r="DF154" s="109"/>
      <c r="DG154" s="109"/>
      <c r="DH154" s="109"/>
      <c r="DI154" s="109"/>
      <c r="DJ154" s="109"/>
      <c r="DK154" s="109"/>
      <c r="DL154" s="109"/>
      <c r="DM154" s="109"/>
      <c r="DN154" s="109"/>
      <c r="DO154" s="109"/>
      <c r="DP154" s="109"/>
      <c r="DQ154" s="109"/>
      <c r="DR154" s="109"/>
      <c r="DS154" s="109"/>
      <c r="DT154" s="109"/>
      <c r="DU154" s="109"/>
      <c r="DV154" s="109"/>
      <c r="DW154" s="109"/>
      <c r="DX154" s="109"/>
      <c r="DY154" s="109"/>
      <c r="DZ154" s="109"/>
      <c r="EA154" s="109"/>
      <c r="EB154" s="109"/>
      <c r="EC154" s="109"/>
      <c r="ED154" s="109"/>
      <c r="EE154" s="109"/>
      <c r="EF154" s="109"/>
      <c r="EG154" s="109"/>
      <c r="EH154" s="109"/>
      <c r="EI154" s="109"/>
      <c r="EJ154" s="109"/>
      <c r="EK154" s="109"/>
      <c r="EL154" s="109"/>
      <c r="EM154" s="109"/>
      <c r="EN154" s="109"/>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c r="GO154" s="109"/>
      <c r="GP154" s="109"/>
      <c r="GQ154" s="109"/>
      <c r="GR154" s="109"/>
      <c r="GS154" s="109"/>
      <c r="GT154" s="109"/>
      <c r="GU154" s="109"/>
      <c r="GV154" s="109"/>
      <c r="GW154" s="109"/>
      <c r="GX154" s="109"/>
      <c r="GY154" s="109"/>
      <c r="GZ154" s="109"/>
      <c r="HA154" s="109"/>
      <c r="HB154" s="109"/>
      <c r="HC154" s="109"/>
      <c r="HD154" s="109"/>
      <c r="HE154" s="109"/>
      <c r="HF154" s="109"/>
      <c r="HG154" s="109"/>
      <c r="HH154" s="109"/>
      <c r="HI154" s="109"/>
      <c r="HJ154" s="109"/>
      <c r="HK154" s="109"/>
      <c r="HL154" s="109"/>
      <c r="HM154" s="109"/>
      <c r="HN154" s="109"/>
      <c r="HO154" s="109"/>
      <c r="HP154" s="109"/>
      <c r="HQ154" s="109"/>
      <c r="HR154" s="109"/>
      <c r="HS154" s="109"/>
      <c r="HT154" s="109"/>
      <c r="HU154" s="109"/>
      <c r="HV154" s="109"/>
      <c r="HW154" s="109"/>
      <c r="HX154" s="109"/>
      <c r="HY154" s="109"/>
      <c r="HZ154" s="109"/>
      <c r="IA154" s="109"/>
      <c r="IB154" s="109"/>
      <c r="IC154" s="109"/>
      <c r="ID154" s="109"/>
      <c r="IE154" s="109"/>
      <c r="IF154" s="109"/>
      <c r="IG154" s="109"/>
      <c r="IH154" s="109"/>
      <c r="II154" s="109"/>
      <c r="IJ154" s="109"/>
      <c r="IK154" s="109"/>
      <c r="IL154" s="109"/>
      <c r="IM154" s="109"/>
      <c r="IN154" s="109"/>
      <c r="IO154" s="109"/>
      <c r="IP154" s="109"/>
      <c r="IQ154" s="109"/>
      <c r="IR154" s="109"/>
      <c r="IS154" s="109"/>
      <c r="IT154" s="109"/>
      <c r="IU154" s="109"/>
      <c r="IV154" s="109"/>
      <c r="IW154" s="109"/>
      <c r="IX154" s="109"/>
      <c r="IY154" s="109"/>
      <c r="IZ154" s="109"/>
    </row>
    <row r="155" s="107" customFormat="1" ht="42" customHeight="1" spans="1:260">
      <c r="A155" s="128" t="s">
        <v>3209</v>
      </c>
      <c r="B155" s="128" t="s">
        <v>3210</v>
      </c>
      <c r="C155" s="128" t="s">
        <v>3211</v>
      </c>
      <c r="D155" s="124">
        <f t="shared" si="20"/>
        <v>-222</v>
      </c>
      <c r="E155" s="189">
        <v>222</v>
      </c>
      <c r="F155" s="141">
        <f t="shared" si="26"/>
        <v>444</v>
      </c>
      <c r="G155" s="141"/>
      <c r="H155" s="137"/>
      <c r="I155" s="164"/>
      <c r="J155" s="164">
        <v>222</v>
      </c>
      <c r="K155" s="137">
        <v>444</v>
      </c>
      <c r="L155" s="163" t="s">
        <v>3201</v>
      </c>
      <c r="M155" s="160" t="s">
        <v>3181</v>
      </c>
      <c r="N155" s="160" t="s">
        <v>3182</v>
      </c>
      <c r="O155" s="160"/>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09"/>
      <c r="DM155" s="109"/>
      <c r="DN155" s="109"/>
      <c r="DO155" s="109"/>
      <c r="DP155" s="109"/>
      <c r="DQ155" s="109"/>
      <c r="DR155" s="109"/>
      <c r="DS155" s="109"/>
      <c r="DT155" s="109"/>
      <c r="DU155" s="109"/>
      <c r="DV155" s="109"/>
      <c r="DW155" s="109"/>
      <c r="DX155" s="109"/>
      <c r="DY155" s="109"/>
      <c r="DZ155" s="109"/>
      <c r="EA155" s="109"/>
      <c r="EB155" s="109"/>
      <c r="EC155" s="109"/>
      <c r="ED155" s="109"/>
      <c r="EE155" s="109"/>
      <c r="EF155" s="109"/>
      <c r="EG155" s="109"/>
      <c r="EH155" s="109"/>
      <c r="EI155" s="109"/>
      <c r="EJ155" s="109"/>
      <c r="EK155" s="109"/>
      <c r="EL155" s="109"/>
      <c r="EM155" s="109"/>
      <c r="EN155" s="109"/>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c r="GO155" s="109"/>
      <c r="GP155" s="109"/>
      <c r="GQ155" s="109"/>
      <c r="GR155" s="109"/>
      <c r="GS155" s="109"/>
      <c r="GT155" s="109"/>
      <c r="GU155" s="109"/>
      <c r="GV155" s="109"/>
      <c r="GW155" s="109"/>
      <c r="GX155" s="109"/>
      <c r="GY155" s="109"/>
      <c r="GZ155" s="109"/>
      <c r="HA155" s="109"/>
      <c r="HB155" s="109"/>
      <c r="HC155" s="109"/>
      <c r="HD155" s="109"/>
      <c r="HE155" s="109"/>
      <c r="HF155" s="109"/>
      <c r="HG155" s="109"/>
      <c r="HH155" s="109"/>
      <c r="HI155" s="109"/>
      <c r="HJ155" s="109"/>
      <c r="HK155" s="109"/>
      <c r="HL155" s="109"/>
      <c r="HM155" s="109"/>
      <c r="HN155" s="109"/>
      <c r="HO155" s="109"/>
      <c r="HP155" s="109"/>
      <c r="HQ155" s="109"/>
      <c r="HR155" s="109"/>
      <c r="HS155" s="109"/>
      <c r="HT155" s="109"/>
      <c r="HU155" s="109"/>
      <c r="HV155" s="109"/>
      <c r="HW155" s="109"/>
      <c r="HX155" s="109"/>
      <c r="HY155" s="109"/>
      <c r="HZ155" s="109"/>
      <c r="IA155" s="109"/>
      <c r="IB155" s="109"/>
      <c r="IC155" s="109"/>
      <c r="ID155" s="109"/>
      <c r="IE155" s="109"/>
      <c r="IF155" s="109"/>
      <c r="IG155" s="109"/>
      <c r="IH155" s="109"/>
      <c r="II155" s="109"/>
      <c r="IJ155" s="109"/>
      <c r="IK155" s="109"/>
      <c r="IL155" s="109"/>
      <c r="IM155" s="109"/>
      <c r="IN155" s="109"/>
      <c r="IO155" s="109"/>
      <c r="IP155" s="109"/>
      <c r="IQ155" s="109"/>
      <c r="IR155" s="109"/>
      <c r="IS155" s="109"/>
      <c r="IT155" s="109"/>
      <c r="IU155" s="109"/>
      <c r="IV155" s="109"/>
      <c r="IW155" s="109"/>
      <c r="IX155" s="109"/>
      <c r="IY155" s="109"/>
      <c r="IZ155" s="109"/>
    </row>
    <row r="156" s="107" customFormat="1" ht="42" customHeight="1" spans="1:260">
      <c r="A156" s="128" t="s">
        <v>3212</v>
      </c>
      <c r="B156" s="128" t="s">
        <v>3213</v>
      </c>
      <c r="C156" s="128" t="s">
        <v>3214</v>
      </c>
      <c r="D156" s="124">
        <f t="shared" si="20"/>
        <v>-177.5117</v>
      </c>
      <c r="E156" s="192">
        <v>300.2928</v>
      </c>
      <c r="F156" s="141">
        <f t="shared" si="26"/>
        <v>477.8045</v>
      </c>
      <c r="G156" s="141"/>
      <c r="H156" s="137"/>
      <c r="I156" s="164"/>
      <c r="J156" s="164">
        <v>300.2928</v>
      </c>
      <c r="K156" s="137">
        <v>477.8045</v>
      </c>
      <c r="L156" s="163" t="s">
        <v>3215</v>
      </c>
      <c r="M156" s="160" t="s">
        <v>3216</v>
      </c>
      <c r="N156" s="160" t="s">
        <v>3182</v>
      </c>
      <c r="O156" s="160"/>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109"/>
      <c r="CP156" s="109"/>
      <c r="CQ156" s="109"/>
      <c r="CR156" s="109"/>
      <c r="CS156" s="109"/>
      <c r="CT156" s="109"/>
      <c r="CU156" s="109"/>
      <c r="CV156" s="109"/>
      <c r="CW156" s="109"/>
      <c r="CX156" s="109"/>
      <c r="CY156" s="109"/>
      <c r="CZ156" s="109"/>
      <c r="DA156" s="109"/>
      <c r="DB156" s="109"/>
      <c r="DC156" s="109"/>
      <c r="DD156" s="109"/>
      <c r="DE156" s="109"/>
      <c r="DF156" s="109"/>
      <c r="DG156" s="109"/>
      <c r="DH156" s="109"/>
      <c r="DI156" s="109"/>
      <c r="DJ156" s="109"/>
      <c r="DK156" s="109"/>
      <c r="DL156" s="109"/>
      <c r="DM156" s="109"/>
      <c r="DN156" s="109"/>
      <c r="DO156" s="109"/>
      <c r="DP156" s="109"/>
      <c r="DQ156" s="109"/>
      <c r="DR156" s="109"/>
      <c r="DS156" s="109"/>
      <c r="DT156" s="109"/>
      <c r="DU156" s="109"/>
      <c r="DV156" s="109"/>
      <c r="DW156" s="109"/>
      <c r="DX156" s="109"/>
      <c r="DY156" s="109"/>
      <c r="DZ156" s="109"/>
      <c r="EA156" s="109"/>
      <c r="EB156" s="109"/>
      <c r="EC156" s="109"/>
      <c r="ED156" s="109"/>
      <c r="EE156" s="109"/>
      <c r="EF156" s="109"/>
      <c r="EG156" s="109"/>
      <c r="EH156" s="109"/>
      <c r="EI156" s="109"/>
      <c r="EJ156" s="109"/>
      <c r="EK156" s="109"/>
      <c r="EL156" s="109"/>
      <c r="EM156" s="109"/>
      <c r="EN156" s="109"/>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c r="GO156" s="109"/>
      <c r="GP156" s="109"/>
      <c r="GQ156" s="109"/>
      <c r="GR156" s="109"/>
      <c r="GS156" s="109"/>
      <c r="GT156" s="109"/>
      <c r="GU156" s="109"/>
      <c r="GV156" s="109"/>
      <c r="GW156" s="109"/>
      <c r="GX156" s="109"/>
      <c r="GY156" s="109"/>
      <c r="GZ156" s="109"/>
      <c r="HA156" s="109"/>
      <c r="HB156" s="109"/>
      <c r="HC156" s="109"/>
      <c r="HD156" s="109"/>
      <c r="HE156" s="109"/>
      <c r="HF156" s="109"/>
      <c r="HG156" s="109"/>
      <c r="HH156" s="109"/>
      <c r="HI156" s="109"/>
      <c r="HJ156" s="109"/>
      <c r="HK156" s="109"/>
      <c r="HL156" s="109"/>
      <c r="HM156" s="109"/>
      <c r="HN156" s="109"/>
      <c r="HO156" s="109"/>
      <c r="HP156" s="109"/>
      <c r="HQ156" s="109"/>
      <c r="HR156" s="109"/>
      <c r="HS156" s="109"/>
      <c r="HT156" s="109"/>
      <c r="HU156" s="109"/>
      <c r="HV156" s="109"/>
      <c r="HW156" s="109"/>
      <c r="HX156" s="109"/>
      <c r="HY156" s="109"/>
      <c r="HZ156" s="109"/>
      <c r="IA156" s="109"/>
      <c r="IB156" s="109"/>
      <c r="IC156" s="109"/>
      <c r="ID156" s="109"/>
      <c r="IE156" s="109"/>
      <c r="IF156" s="109"/>
      <c r="IG156" s="109"/>
      <c r="IH156" s="109"/>
      <c r="II156" s="109"/>
      <c r="IJ156" s="109"/>
      <c r="IK156" s="109"/>
      <c r="IL156" s="109"/>
      <c r="IM156" s="109"/>
      <c r="IN156" s="109"/>
      <c r="IO156" s="109"/>
      <c r="IP156" s="109"/>
      <c r="IQ156" s="109"/>
      <c r="IR156" s="109"/>
      <c r="IS156" s="109"/>
      <c r="IT156" s="109"/>
      <c r="IU156" s="109"/>
      <c r="IV156" s="109"/>
      <c r="IW156" s="109"/>
      <c r="IX156" s="109"/>
      <c r="IY156" s="109"/>
      <c r="IZ156" s="109"/>
    </row>
    <row r="157" s="107" customFormat="1" ht="42" customHeight="1" spans="1:260">
      <c r="A157" s="128" t="s">
        <v>3217</v>
      </c>
      <c r="B157" s="128" t="s">
        <v>3218</v>
      </c>
      <c r="C157" s="128" t="s">
        <v>3219</v>
      </c>
      <c r="D157" s="124">
        <f t="shared" si="20"/>
        <v>383</v>
      </c>
      <c r="E157" s="141">
        <v>383</v>
      </c>
      <c r="F157" s="141">
        <f t="shared" si="26"/>
        <v>0</v>
      </c>
      <c r="G157" s="141"/>
      <c r="H157" s="137"/>
      <c r="I157" s="164"/>
      <c r="J157" s="164">
        <v>383</v>
      </c>
      <c r="K157" s="141"/>
      <c r="L157" s="163" t="s">
        <v>3201</v>
      </c>
      <c r="M157" s="160" t="s">
        <v>3181</v>
      </c>
      <c r="N157" s="160" t="s">
        <v>3182</v>
      </c>
      <c r="O157" s="160"/>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109"/>
      <c r="CT157" s="109"/>
      <c r="CU157" s="109"/>
      <c r="CV157" s="109"/>
      <c r="CW157" s="109"/>
      <c r="CX157" s="109"/>
      <c r="CY157" s="109"/>
      <c r="CZ157" s="109"/>
      <c r="DA157" s="109"/>
      <c r="DB157" s="109"/>
      <c r="DC157" s="109"/>
      <c r="DD157" s="109"/>
      <c r="DE157" s="109"/>
      <c r="DF157" s="109"/>
      <c r="DG157" s="109"/>
      <c r="DH157" s="109"/>
      <c r="DI157" s="109"/>
      <c r="DJ157" s="109"/>
      <c r="DK157" s="109"/>
      <c r="DL157" s="109"/>
      <c r="DM157" s="109"/>
      <c r="DN157" s="109"/>
      <c r="DO157" s="109"/>
      <c r="DP157" s="109"/>
      <c r="DQ157" s="109"/>
      <c r="DR157" s="109"/>
      <c r="DS157" s="109"/>
      <c r="DT157" s="109"/>
      <c r="DU157" s="109"/>
      <c r="DV157" s="109"/>
      <c r="DW157" s="109"/>
      <c r="DX157" s="109"/>
      <c r="DY157" s="109"/>
      <c r="DZ157" s="109"/>
      <c r="EA157" s="109"/>
      <c r="EB157" s="109"/>
      <c r="EC157" s="109"/>
      <c r="ED157" s="109"/>
      <c r="EE157" s="109"/>
      <c r="EF157" s="109"/>
      <c r="EG157" s="109"/>
      <c r="EH157" s="109"/>
      <c r="EI157" s="109"/>
      <c r="EJ157" s="109"/>
      <c r="EK157" s="109"/>
      <c r="EL157" s="109"/>
      <c r="EM157" s="109"/>
      <c r="EN157" s="109"/>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c r="GO157" s="109"/>
      <c r="GP157" s="109"/>
      <c r="GQ157" s="109"/>
      <c r="GR157" s="109"/>
      <c r="GS157" s="109"/>
      <c r="GT157" s="109"/>
      <c r="GU157" s="109"/>
      <c r="GV157" s="109"/>
      <c r="GW157" s="109"/>
      <c r="GX157" s="109"/>
      <c r="GY157" s="109"/>
      <c r="GZ157" s="109"/>
      <c r="HA157" s="109"/>
      <c r="HB157" s="109"/>
      <c r="HC157" s="109"/>
      <c r="HD157" s="109"/>
      <c r="HE157" s="109"/>
      <c r="HF157" s="109"/>
      <c r="HG157" s="109"/>
      <c r="HH157" s="109"/>
      <c r="HI157" s="109"/>
      <c r="HJ157" s="109"/>
      <c r="HK157" s="109"/>
      <c r="HL157" s="109"/>
      <c r="HM157" s="109"/>
      <c r="HN157" s="109"/>
      <c r="HO157" s="109"/>
      <c r="HP157" s="109"/>
      <c r="HQ157" s="109"/>
      <c r="HR157" s="109"/>
      <c r="HS157" s="109"/>
      <c r="HT157" s="109"/>
      <c r="HU157" s="109"/>
      <c r="HV157" s="109"/>
      <c r="HW157" s="109"/>
      <c r="HX157" s="109"/>
      <c r="HY157" s="109"/>
      <c r="HZ157" s="109"/>
      <c r="IA157" s="109"/>
      <c r="IB157" s="109"/>
      <c r="IC157" s="109"/>
      <c r="ID157" s="109"/>
      <c r="IE157" s="109"/>
      <c r="IF157" s="109"/>
      <c r="IG157" s="109"/>
      <c r="IH157" s="109"/>
      <c r="II157" s="109"/>
      <c r="IJ157" s="109"/>
      <c r="IK157" s="109"/>
      <c r="IL157" s="109"/>
      <c r="IM157" s="109"/>
      <c r="IN157" s="109"/>
      <c r="IO157" s="109"/>
      <c r="IP157" s="109"/>
      <c r="IQ157" s="109"/>
      <c r="IR157" s="109"/>
      <c r="IS157" s="109"/>
      <c r="IT157" s="109"/>
      <c r="IU157" s="109"/>
      <c r="IV157" s="109"/>
      <c r="IW157" s="109"/>
      <c r="IX157" s="109"/>
      <c r="IY157" s="109"/>
      <c r="IZ157" s="109"/>
    </row>
    <row r="158" s="107" customFormat="1" ht="42" customHeight="1" spans="1:260">
      <c r="A158" s="128" t="s">
        <v>3220</v>
      </c>
      <c r="B158" s="128" t="s">
        <v>3221</v>
      </c>
      <c r="C158" s="128" t="s">
        <v>3222</v>
      </c>
      <c r="D158" s="124">
        <f t="shared" si="20"/>
        <v>198.34</v>
      </c>
      <c r="E158" s="141">
        <v>198.34</v>
      </c>
      <c r="F158" s="141">
        <f t="shared" si="26"/>
        <v>0</v>
      </c>
      <c r="G158" s="141"/>
      <c r="H158" s="137"/>
      <c r="I158" s="164"/>
      <c r="J158" s="164">
        <v>198.34</v>
      </c>
      <c r="K158" s="141"/>
      <c r="L158" s="163" t="s">
        <v>3223</v>
      </c>
      <c r="M158" s="160" t="s">
        <v>3181</v>
      </c>
      <c r="N158" s="160" t="s">
        <v>3182</v>
      </c>
      <c r="O158" s="160"/>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109"/>
      <c r="CP158" s="109"/>
      <c r="CQ158" s="109"/>
      <c r="CR158" s="109"/>
      <c r="CS158" s="109"/>
      <c r="CT158" s="109"/>
      <c r="CU158" s="109"/>
      <c r="CV158" s="109"/>
      <c r="CW158" s="109"/>
      <c r="CX158" s="109"/>
      <c r="CY158" s="109"/>
      <c r="CZ158" s="109"/>
      <c r="DA158" s="109"/>
      <c r="DB158" s="109"/>
      <c r="DC158" s="109"/>
      <c r="DD158" s="109"/>
      <c r="DE158" s="109"/>
      <c r="DF158" s="109"/>
      <c r="DG158" s="109"/>
      <c r="DH158" s="109"/>
      <c r="DI158" s="109"/>
      <c r="DJ158" s="109"/>
      <c r="DK158" s="109"/>
      <c r="DL158" s="109"/>
      <c r="DM158" s="109"/>
      <c r="DN158" s="109"/>
      <c r="DO158" s="109"/>
      <c r="DP158" s="109"/>
      <c r="DQ158" s="109"/>
      <c r="DR158" s="109"/>
      <c r="DS158" s="109"/>
      <c r="DT158" s="109"/>
      <c r="DU158" s="109"/>
      <c r="DV158" s="109"/>
      <c r="DW158" s="109"/>
      <c r="DX158" s="109"/>
      <c r="DY158" s="109"/>
      <c r="DZ158" s="109"/>
      <c r="EA158" s="109"/>
      <c r="EB158" s="109"/>
      <c r="EC158" s="109"/>
      <c r="ED158" s="109"/>
      <c r="EE158" s="109"/>
      <c r="EF158" s="109"/>
      <c r="EG158" s="109"/>
      <c r="EH158" s="109"/>
      <c r="EI158" s="109"/>
      <c r="EJ158" s="109"/>
      <c r="EK158" s="109"/>
      <c r="EL158" s="109"/>
      <c r="EM158" s="109"/>
      <c r="EN158" s="109"/>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c r="GO158" s="109"/>
      <c r="GP158" s="109"/>
      <c r="GQ158" s="109"/>
      <c r="GR158" s="109"/>
      <c r="GS158" s="109"/>
      <c r="GT158" s="109"/>
      <c r="GU158" s="109"/>
      <c r="GV158" s="109"/>
      <c r="GW158" s="109"/>
      <c r="GX158" s="109"/>
      <c r="GY158" s="109"/>
      <c r="GZ158" s="109"/>
      <c r="HA158" s="109"/>
      <c r="HB158" s="109"/>
      <c r="HC158" s="109"/>
      <c r="HD158" s="109"/>
      <c r="HE158" s="109"/>
      <c r="HF158" s="109"/>
      <c r="HG158" s="109"/>
      <c r="HH158" s="109"/>
      <c r="HI158" s="109"/>
      <c r="HJ158" s="109"/>
      <c r="HK158" s="109"/>
      <c r="HL158" s="109"/>
      <c r="HM158" s="109"/>
      <c r="HN158" s="109"/>
      <c r="HO158" s="109"/>
      <c r="HP158" s="109"/>
      <c r="HQ158" s="109"/>
      <c r="HR158" s="109"/>
      <c r="HS158" s="109"/>
      <c r="HT158" s="109"/>
      <c r="HU158" s="109"/>
      <c r="HV158" s="109"/>
      <c r="HW158" s="109"/>
      <c r="HX158" s="109"/>
      <c r="HY158" s="109"/>
      <c r="HZ158" s="109"/>
      <c r="IA158" s="109"/>
      <c r="IB158" s="109"/>
      <c r="IC158" s="109"/>
      <c r="ID158" s="109"/>
      <c r="IE158" s="109"/>
      <c r="IF158" s="109"/>
      <c r="IG158" s="109"/>
      <c r="IH158" s="109"/>
      <c r="II158" s="109"/>
      <c r="IJ158" s="109"/>
      <c r="IK158" s="109"/>
      <c r="IL158" s="109"/>
      <c r="IM158" s="109"/>
      <c r="IN158" s="109"/>
      <c r="IO158" s="109"/>
      <c r="IP158" s="109"/>
      <c r="IQ158" s="109"/>
      <c r="IR158" s="109"/>
      <c r="IS158" s="109"/>
      <c r="IT158" s="109"/>
      <c r="IU158" s="109"/>
      <c r="IV158" s="109"/>
      <c r="IW158" s="109"/>
      <c r="IX158" s="109"/>
      <c r="IY158" s="109"/>
      <c r="IZ158" s="109"/>
    </row>
    <row r="159" s="107" customFormat="1" ht="42" customHeight="1" spans="1:260">
      <c r="A159" s="128" t="s">
        <v>3224</v>
      </c>
      <c r="B159" s="128" t="s">
        <v>3225</v>
      </c>
      <c r="C159" s="128" t="s">
        <v>3226</v>
      </c>
      <c r="D159" s="124">
        <f t="shared" si="20"/>
        <v>680</v>
      </c>
      <c r="E159" s="141">
        <v>680</v>
      </c>
      <c r="F159" s="141">
        <f t="shared" si="26"/>
        <v>0</v>
      </c>
      <c r="G159" s="141"/>
      <c r="H159" s="137"/>
      <c r="I159" s="164"/>
      <c r="J159" s="164">
        <v>680</v>
      </c>
      <c r="K159" s="137"/>
      <c r="L159" s="163" t="s">
        <v>3227</v>
      </c>
      <c r="M159" s="160" t="s">
        <v>3195</v>
      </c>
      <c r="N159" s="160" t="s">
        <v>3182</v>
      </c>
      <c r="O159" s="160"/>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c r="GO159" s="109"/>
      <c r="GP159" s="109"/>
      <c r="GQ159" s="109"/>
      <c r="GR159" s="109"/>
      <c r="GS159" s="109"/>
      <c r="GT159" s="109"/>
      <c r="GU159" s="109"/>
      <c r="GV159" s="109"/>
      <c r="GW159" s="109"/>
      <c r="GX159" s="109"/>
      <c r="GY159" s="109"/>
      <c r="GZ159" s="109"/>
      <c r="HA159" s="109"/>
      <c r="HB159" s="109"/>
      <c r="HC159" s="109"/>
      <c r="HD159" s="109"/>
      <c r="HE159" s="109"/>
      <c r="HF159" s="109"/>
      <c r="HG159" s="109"/>
      <c r="HH159" s="109"/>
      <c r="HI159" s="109"/>
      <c r="HJ159" s="109"/>
      <c r="HK159" s="109"/>
      <c r="HL159" s="109"/>
      <c r="HM159" s="109"/>
      <c r="HN159" s="109"/>
      <c r="HO159" s="109"/>
      <c r="HP159" s="109"/>
      <c r="HQ159" s="109"/>
      <c r="HR159" s="109"/>
      <c r="HS159" s="109"/>
      <c r="HT159" s="109"/>
      <c r="HU159" s="109"/>
      <c r="HV159" s="109"/>
      <c r="HW159" s="109"/>
      <c r="HX159" s="109"/>
      <c r="HY159" s="109"/>
      <c r="HZ159" s="109"/>
      <c r="IA159" s="109"/>
      <c r="IB159" s="109"/>
      <c r="IC159" s="109"/>
      <c r="ID159" s="109"/>
      <c r="IE159" s="109"/>
      <c r="IF159" s="109"/>
      <c r="IG159" s="109"/>
      <c r="IH159" s="109"/>
      <c r="II159" s="109"/>
      <c r="IJ159" s="109"/>
      <c r="IK159" s="109"/>
      <c r="IL159" s="109"/>
      <c r="IM159" s="109"/>
      <c r="IN159" s="109"/>
      <c r="IO159" s="109"/>
      <c r="IP159" s="109"/>
      <c r="IQ159" s="109"/>
      <c r="IR159" s="109"/>
      <c r="IS159" s="109"/>
      <c r="IT159" s="109"/>
      <c r="IU159" s="109"/>
      <c r="IV159" s="109"/>
      <c r="IW159" s="109"/>
      <c r="IX159" s="109"/>
      <c r="IY159" s="109"/>
      <c r="IZ159" s="109"/>
    </row>
    <row r="160" s="107" customFormat="1" ht="42" customHeight="1" spans="1:260">
      <c r="A160" s="128" t="s">
        <v>3228</v>
      </c>
      <c r="B160" s="128" t="s">
        <v>3229</v>
      </c>
      <c r="C160" s="128" t="s">
        <v>3230</v>
      </c>
      <c r="D160" s="124">
        <f t="shared" si="20"/>
        <v>160.12</v>
      </c>
      <c r="E160" s="141">
        <v>160.12</v>
      </c>
      <c r="F160" s="141">
        <f t="shared" si="26"/>
        <v>0</v>
      </c>
      <c r="G160" s="141"/>
      <c r="H160" s="137"/>
      <c r="I160" s="164"/>
      <c r="J160" s="164">
        <v>160.12</v>
      </c>
      <c r="K160" s="137"/>
      <c r="L160" s="163" t="s">
        <v>3215</v>
      </c>
      <c r="M160" s="160" t="s">
        <v>3181</v>
      </c>
      <c r="N160" s="160" t="s">
        <v>3182</v>
      </c>
      <c r="O160" s="160"/>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c r="GO160" s="109"/>
      <c r="GP160" s="109"/>
      <c r="GQ160" s="109"/>
      <c r="GR160" s="109"/>
      <c r="GS160" s="109"/>
      <c r="GT160" s="109"/>
      <c r="GU160" s="109"/>
      <c r="GV160" s="109"/>
      <c r="GW160" s="109"/>
      <c r="GX160" s="109"/>
      <c r="GY160" s="109"/>
      <c r="GZ160" s="109"/>
      <c r="HA160" s="109"/>
      <c r="HB160" s="109"/>
      <c r="HC160" s="109"/>
      <c r="HD160" s="109"/>
      <c r="HE160" s="109"/>
      <c r="HF160" s="109"/>
      <c r="HG160" s="109"/>
      <c r="HH160" s="109"/>
      <c r="HI160" s="109"/>
      <c r="HJ160" s="109"/>
      <c r="HK160" s="109"/>
      <c r="HL160" s="109"/>
      <c r="HM160" s="109"/>
      <c r="HN160" s="109"/>
      <c r="HO160" s="109"/>
      <c r="HP160" s="109"/>
      <c r="HQ160" s="109"/>
      <c r="HR160" s="109"/>
      <c r="HS160" s="109"/>
      <c r="HT160" s="109"/>
      <c r="HU160" s="109"/>
      <c r="HV160" s="109"/>
      <c r="HW160" s="109"/>
      <c r="HX160" s="109"/>
      <c r="HY160" s="109"/>
      <c r="HZ160" s="109"/>
      <c r="IA160" s="109"/>
      <c r="IB160" s="109"/>
      <c r="IC160" s="109"/>
      <c r="ID160" s="109"/>
      <c r="IE160" s="109"/>
      <c r="IF160" s="109"/>
      <c r="IG160" s="109"/>
      <c r="IH160" s="109"/>
      <c r="II160" s="109"/>
      <c r="IJ160" s="109"/>
      <c r="IK160" s="109"/>
      <c r="IL160" s="109"/>
      <c r="IM160" s="109"/>
      <c r="IN160" s="109"/>
      <c r="IO160" s="109"/>
      <c r="IP160" s="109"/>
      <c r="IQ160" s="109"/>
      <c r="IR160" s="109"/>
      <c r="IS160" s="109"/>
      <c r="IT160" s="109"/>
      <c r="IU160" s="109"/>
      <c r="IV160" s="109"/>
      <c r="IW160" s="109"/>
      <c r="IX160" s="109"/>
      <c r="IY160" s="109"/>
      <c r="IZ160" s="109"/>
    </row>
    <row r="161" s="107" customFormat="1" ht="42" customHeight="1" spans="1:260">
      <c r="A161" s="128" t="s">
        <v>3231</v>
      </c>
      <c r="B161" s="128" t="s">
        <v>3232</v>
      </c>
      <c r="C161" s="128" t="s">
        <v>3233</v>
      </c>
      <c r="D161" s="124">
        <f t="shared" si="20"/>
        <v>41.35</v>
      </c>
      <c r="E161" s="141">
        <v>41.35</v>
      </c>
      <c r="F161" s="141">
        <f t="shared" si="26"/>
        <v>0</v>
      </c>
      <c r="G161" s="141"/>
      <c r="H161" s="137"/>
      <c r="I161" s="164"/>
      <c r="J161" s="164">
        <v>41.35</v>
      </c>
      <c r="K161" s="137"/>
      <c r="L161" s="163" t="s">
        <v>3180</v>
      </c>
      <c r="M161" s="160" t="s">
        <v>3181</v>
      </c>
      <c r="N161" s="160" t="s">
        <v>3182</v>
      </c>
      <c r="O161" s="160"/>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109"/>
      <c r="CR161" s="109"/>
      <c r="CS161" s="109"/>
      <c r="CT161" s="109"/>
      <c r="CU161" s="109"/>
      <c r="CV161" s="109"/>
      <c r="CW161" s="109"/>
      <c r="CX161" s="109"/>
      <c r="CY161" s="109"/>
      <c r="CZ161" s="109"/>
      <c r="DA161" s="109"/>
      <c r="DB161" s="109"/>
      <c r="DC161" s="109"/>
      <c r="DD161" s="109"/>
      <c r="DE161" s="109"/>
      <c r="DF161" s="109"/>
      <c r="DG161" s="109"/>
      <c r="DH161" s="109"/>
      <c r="DI161" s="109"/>
      <c r="DJ161" s="109"/>
      <c r="DK161" s="109"/>
      <c r="DL161" s="109"/>
      <c r="DM161" s="109"/>
      <c r="DN161" s="109"/>
      <c r="DO161" s="109"/>
      <c r="DP161" s="109"/>
      <c r="DQ161" s="109"/>
      <c r="DR161" s="109"/>
      <c r="DS161" s="109"/>
      <c r="DT161" s="109"/>
      <c r="DU161" s="109"/>
      <c r="DV161" s="109"/>
      <c r="DW161" s="109"/>
      <c r="DX161" s="109"/>
      <c r="DY161" s="109"/>
      <c r="DZ161" s="109"/>
      <c r="EA161" s="109"/>
      <c r="EB161" s="109"/>
      <c r="EC161" s="109"/>
      <c r="ED161" s="109"/>
      <c r="EE161" s="109"/>
      <c r="EF161" s="109"/>
      <c r="EG161" s="109"/>
      <c r="EH161" s="109"/>
      <c r="EI161" s="109"/>
      <c r="EJ161" s="109"/>
      <c r="EK161" s="109"/>
      <c r="EL161" s="109"/>
      <c r="EM161" s="109"/>
      <c r="EN161" s="109"/>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c r="GO161" s="109"/>
      <c r="GP161" s="109"/>
      <c r="GQ161" s="109"/>
      <c r="GR161" s="109"/>
      <c r="GS161" s="109"/>
      <c r="GT161" s="109"/>
      <c r="GU161" s="109"/>
      <c r="GV161" s="109"/>
      <c r="GW161" s="109"/>
      <c r="GX161" s="109"/>
      <c r="GY161" s="109"/>
      <c r="GZ161" s="109"/>
      <c r="HA161" s="109"/>
      <c r="HB161" s="109"/>
      <c r="HC161" s="109"/>
      <c r="HD161" s="109"/>
      <c r="HE161" s="109"/>
      <c r="HF161" s="109"/>
      <c r="HG161" s="109"/>
      <c r="HH161" s="109"/>
      <c r="HI161" s="109"/>
      <c r="HJ161" s="109"/>
      <c r="HK161" s="109"/>
      <c r="HL161" s="109"/>
      <c r="HM161" s="109"/>
      <c r="HN161" s="109"/>
      <c r="HO161" s="109"/>
      <c r="HP161" s="109"/>
      <c r="HQ161" s="109"/>
      <c r="HR161" s="109"/>
      <c r="HS161" s="109"/>
      <c r="HT161" s="109"/>
      <c r="HU161" s="109"/>
      <c r="HV161" s="109"/>
      <c r="HW161" s="109"/>
      <c r="HX161" s="109"/>
      <c r="HY161" s="109"/>
      <c r="HZ161" s="109"/>
      <c r="IA161" s="109"/>
      <c r="IB161" s="109"/>
      <c r="IC161" s="109"/>
      <c r="ID161" s="109"/>
      <c r="IE161" s="109"/>
      <c r="IF161" s="109"/>
      <c r="IG161" s="109"/>
      <c r="IH161" s="109"/>
      <c r="II161" s="109"/>
      <c r="IJ161" s="109"/>
      <c r="IK161" s="109"/>
      <c r="IL161" s="109"/>
      <c r="IM161" s="109"/>
      <c r="IN161" s="109"/>
      <c r="IO161" s="109"/>
      <c r="IP161" s="109"/>
      <c r="IQ161" s="109"/>
      <c r="IR161" s="109"/>
      <c r="IS161" s="109"/>
      <c r="IT161" s="109"/>
      <c r="IU161" s="109"/>
      <c r="IV161" s="109"/>
      <c r="IW161" s="109"/>
      <c r="IX161" s="109"/>
      <c r="IY161" s="109"/>
      <c r="IZ161" s="109"/>
    </row>
    <row r="162" s="107" customFormat="1" ht="42" customHeight="1" spans="1:260">
      <c r="A162" s="128" t="s">
        <v>3234</v>
      </c>
      <c r="B162" s="128" t="s">
        <v>3235</v>
      </c>
      <c r="C162" s="128" t="s">
        <v>3236</v>
      </c>
      <c r="D162" s="124">
        <f t="shared" si="20"/>
        <v>7</v>
      </c>
      <c r="E162" s="141">
        <v>7</v>
      </c>
      <c r="F162" s="141">
        <f t="shared" si="26"/>
        <v>0</v>
      </c>
      <c r="G162" s="141"/>
      <c r="H162" s="137"/>
      <c r="I162" s="164"/>
      <c r="J162" s="164">
        <v>7</v>
      </c>
      <c r="K162" s="137"/>
      <c r="L162" s="163" t="s">
        <v>3215</v>
      </c>
      <c r="M162" s="160" t="s">
        <v>3181</v>
      </c>
      <c r="N162" s="160" t="s">
        <v>3182</v>
      </c>
      <c r="O162" s="160"/>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109"/>
      <c r="CR162" s="109"/>
      <c r="CS162" s="109"/>
      <c r="CT162" s="109"/>
      <c r="CU162" s="109"/>
      <c r="CV162" s="109"/>
      <c r="CW162" s="109"/>
      <c r="CX162" s="109"/>
      <c r="CY162" s="109"/>
      <c r="CZ162" s="109"/>
      <c r="DA162" s="109"/>
      <c r="DB162" s="109"/>
      <c r="DC162" s="109"/>
      <c r="DD162" s="109"/>
      <c r="DE162" s="109"/>
      <c r="DF162" s="109"/>
      <c r="DG162" s="109"/>
      <c r="DH162" s="109"/>
      <c r="DI162" s="109"/>
      <c r="DJ162" s="109"/>
      <c r="DK162" s="109"/>
      <c r="DL162" s="109"/>
      <c r="DM162" s="109"/>
      <c r="DN162" s="109"/>
      <c r="DO162" s="109"/>
      <c r="DP162" s="109"/>
      <c r="DQ162" s="109"/>
      <c r="DR162" s="109"/>
      <c r="DS162" s="109"/>
      <c r="DT162" s="109"/>
      <c r="DU162" s="109"/>
      <c r="DV162" s="109"/>
      <c r="DW162" s="109"/>
      <c r="DX162" s="109"/>
      <c r="DY162" s="109"/>
      <c r="DZ162" s="109"/>
      <c r="EA162" s="109"/>
      <c r="EB162" s="109"/>
      <c r="EC162" s="109"/>
      <c r="ED162" s="109"/>
      <c r="EE162" s="109"/>
      <c r="EF162" s="109"/>
      <c r="EG162" s="109"/>
      <c r="EH162" s="109"/>
      <c r="EI162" s="109"/>
      <c r="EJ162" s="109"/>
      <c r="EK162" s="109"/>
      <c r="EL162" s="109"/>
      <c r="EM162" s="109"/>
      <c r="EN162" s="109"/>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c r="GO162" s="109"/>
      <c r="GP162" s="109"/>
      <c r="GQ162" s="109"/>
      <c r="GR162" s="109"/>
      <c r="GS162" s="109"/>
      <c r="GT162" s="109"/>
      <c r="GU162" s="109"/>
      <c r="GV162" s="109"/>
      <c r="GW162" s="109"/>
      <c r="GX162" s="109"/>
      <c r="GY162" s="109"/>
      <c r="GZ162" s="109"/>
      <c r="HA162" s="109"/>
      <c r="HB162" s="109"/>
      <c r="HC162" s="109"/>
      <c r="HD162" s="109"/>
      <c r="HE162" s="109"/>
      <c r="HF162" s="109"/>
      <c r="HG162" s="109"/>
      <c r="HH162" s="109"/>
      <c r="HI162" s="109"/>
      <c r="HJ162" s="109"/>
      <c r="HK162" s="109"/>
      <c r="HL162" s="109"/>
      <c r="HM162" s="109"/>
      <c r="HN162" s="109"/>
      <c r="HO162" s="109"/>
      <c r="HP162" s="109"/>
      <c r="HQ162" s="109"/>
      <c r="HR162" s="109"/>
      <c r="HS162" s="109"/>
      <c r="HT162" s="109"/>
      <c r="HU162" s="109"/>
      <c r="HV162" s="109"/>
      <c r="HW162" s="109"/>
      <c r="HX162" s="109"/>
      <c r="HY162" s="109"/>
      <c r="HZ162" s="109"/>
      <c r="IA162" s="109"/>
      <c r="IB162" s="109"/>
      <c r="IC162" s="109"/>
      <c r="ID162" s="109"/>
      <c r="IE162" s="109"/>
      <c r="IF162" s="109"/>
      <c r="IG162" s="109"/>
      <c r="IH162" s="109"/>
      <c r="II162" s="109"/>
      <c r="IJ162" s="109"/>
      <c r="IK162" s="109"/>
      <c r="IL162" s="109"/>
      <c r="IM162" s="109"/>
      <c r="IN162" s="109"/>
      <c r="IO162" s="109"/>
      <c r="IP162" s="109"/>
      <c r="IQ162" s="109"/>
      <c r="IR162" s="109"/>
      <c r="IS162" s="109"/>
      <c r="IT162" s="109"/>
      <c r="IU162" s="109"/>
      <c r="IV162" s="109"/>
      <c r="IW162" s="109"/>
      <c r="IX162" s="109"/>
      <c r="IY162" s="109"/>
      <c r="IZ162" s="109"/>
    </row>
    <row r="163" s="107" customFormat="1" ht="42" customHeight="1" spans="1:260">
      <c r="A163" s="128" t="s">
        <v>3237</v>
      </c>
      <c r="B163" s="128" t="s">
        <v>3238</v>
      </c>
      <c r="C163" s="128" t="s">
        <v>3239</v>
      </c>
      <c r="D163" s="124">
        <f t="shared" si="20"/>
        <v>2.4</v>
      </c>
      <c r="E163" s="141">
        <v>2.4</v>
      </c>
      <c r="F163" s="141">
        <f t="shared" si="26"/>
        <v>0</v>
      </c>
      <c r="G163" s="141"/>
      <c r="H163" s="137"/>
      <c r="I163" s="164"/>
      <c r="J163" s="164">
        <v>2.4</v>
      </c>
      <c r="K163" s="137"/>
      <c r="L163" s="163" t="s">
        <v>3215</v>
      </c>
      <c r="M163" s="160" t="s">
        <v>3181</v>
      </c>
      <c r="N163" s="160" t="s">
        <v>3182</v>
      </c>
      <c r="O163" s="160"/>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109"/>
      <c r="CR163" s="109"/>
      <c r="CS163" s="109"/>
      <c r="CT163" s="109"/>
      <c r="CU163" s="109"/>
      <c r="CV163" s="109"/>
      <c r="CW163" s="109"/>
      <c r="CX163" s="109"/>
      <c r="CY163" s="109"/>
      <c r="CZ163" s="109"/>
      <c r="DA163" s="109"/>
      <c r="DB163" s="109"/>
      <c r="DC163" s="109"/>
      <c r="DD163" s="109"/>
      <c r="DE163" s="109"/>
      <c r="DF163" s="109"/>
      <c r="DG163" s="109"/>
      <c r="DH163" s="109"/>
      <c r="DI163" s="109"/>
      <c r="DJ163" s="109"/>
      <c r="DK163" s="109"/>
      <c r="DL163" s="109"/>
      <c r="DM163" s="109"/>
      <c r="DN163" s="109"/>
      <c r="DO163" s="109"/>
      <c r="DP163" s="109"/>
      <c r="DQ163" s="109"/>
      <c r="DR163" s="109"/>
      <c r="DS163" s="109"/>
      <c r="DT163" s="109"/>
      <c r="DU163" s="109"/>
      <c r="DV163" s="109"/>
      <c r="DW163" s="109"/>
      <c r="DX163" s="109"/>
      <c r="DY163" s="109"/>
      <c r="DZ163" s="109"/>
      <c r="EA163" s="109"/>
      <c r="EB163" s="109"/>
      <c r="EC163" s="109"/>
      <c r="ED163" s="109"/>
      <c r="EE163" s="109"/>
      <c r="EF163" s="109"/>
      <c r="EG163" s="109"/>
      <c r="EH163" s="109"/>
      <c r="EI163" s="109"/>
      <c r="EJ163" s="109"/>
      <c r="EK163" s="109"/>
      <c r="EL163" s="109"/>
      <c r="EM163" s="109"/>
      <c r="EN163" s="109"/>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c r="GO163" s="109"/>
      <c r="GP163" s="109"/>
      <c r="GQ163" s="109"/>
      <c r="GR163" s="109"/>
      <c r="GS163" s="109"/>
      <c r="GT163" s="109"/>
      <c r="GU163" s="109"/>
      <c r="GV163" s="109"/>
      <c r="GW163" s="109"/>
      <c r="GX163" s="109"/>
      <c r="GY163" s="109"/>
      <c r="GZ163" s="109"/>
      <c r="HA163" s="109"/>
      <c r="HB163" s="109"/>
      <c r="HC163" s="109"/>
      <c r="HD163" s="109"/>
      <c r="HE163" s="109"/>
      <c r="HF163" s="109"/>
      <c r="HG163" s="109"/>
      <c r="HH163" s="109"/>
      <c r="HI163" s="109"/>
      <c r="HJ163" s="109"/>
      <c r="HK163" s="109"/>
      <c r="HL163" s="109"/>
      <c r="HM163" s="109"/>
      <c r="HN163" s="109"/>
      <c r="HO163" s="109"/>
      <c r="HP163" s="109"/>
      <c r="HQ163" s="109"/>
      <c r="HR163" s="109"/>
      <c r="HS163" s="109"/>
      <c r="HT163" s="109"/>
      <c r="HU163" s="109"/>
      <c r="HV163" s="109"/>
      <c r="HW163" s="109"/>
      <c r="HX163" s="109"/>
      <c r="HY163" s="109"/>
      <c r="HZ163" s="109"/>
      <c r="IA163" s="109"/>
      <c r="IB163" s="109"/>
      <c r="IC163" s="109"/>
      <c r="ID163" s="109"/>
      <c r="IE163" s="109"/>
      <c r="IF163" s="109"/>
      <c r="IG163" s="109"/>
      <c r="IH163" s="109"/>
      <c r="II163" s="109"/>
      <c r="IJ163" s="109"/>
      <c r="IK163" s="109"/>
      <c r="IL163" s="109"/>
      <c r="IM163" s="109"/>
      <c r="IN163" s="109"/>
      <c r="IO163" s="109"/>
      <c r="IP163" s="109"/>
      <c r="IQ163" s="109"/>
      <c r="IR163" s="109"/>
      <c r="IS163" s="109"/>
      <c r="IT163" s="109"/>
      <c r="IU163" s="109"/>
      <c r="IV163" s="109"/>
      <c r="IW163" s="109"/>
      <c r="IX163" s="109"/>
      <c r="IY163" s="109"/>
      <c r="IZ163" s="109"/>
    </row>
    <row r="164" s="107" customFormat="1" ht="42" customHeight="1" spans="1:260">
      <c r="A164" s="128" t="s">
        <v>3240</v>
      </c>
      <c r="B164" s="128" t="s">
        <v>3241</v>
      </c>
      <c r="C164" s="128" t="s">
        <v>3242</v>
      </c>
      <c r="D164" s="124">
        <f t="shared" si="20"/>
        <v>45.5</v>
      </c>
      <c r="E164" s="141">
        <v>45.5</v>
      </c>
      <c r="F164" s="141">
        <f t="shared" si="26"/>
        <v>0</v>
      </c>
      <c r="G164" s="141"/>
      <c r="H164" s="137"/>
      <c r="I164" s="164"/>
      <c r="J164" s="164">
        <v>45.5</v>
      </c>
      <c r="K164" s="137"/>
      <c r="L164" s="163" t="s">
        <v>3190</v>
      </c>
      <c r="M164" s="160" t="s">
        <v>3181</v>
      </c>
      <c r="N164" s="160" t="s">
        <v>3182</v>
      </c>
      <c r="O164" s="160"/>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109"/>
      <c r="CR164" s="109"/>
      <c r="CS164" s="109"/>
      <c r="CT164" s="109"/>
      <c r="CU164" s="109"/>
      <c r="CV164" s="109"/>
      <c r="CW164" s="109"/>
      <c r="CX164" s="109"/>
      <c r="CY164" s="109"/>
      <c r="CZ164" s="109"/>
      <c r="DA164" s="109"/>
      <c r="DB164" s="109"/>
      <c r="DC164" s="109"/>
      <c r="DD164" s="109"/>
      <c r="DE164" s="109"/>
      <c r="DF164" s="109"/>
      <c r="DG164" s="109"/>
      <c r="DH164" s="109"/>
      <c r="DI164" s="109"/>
      <c r="DJ164" s="109"/>
      <c r="DK164" s="109"/>
      <c r="DL164" s="109"/>
      <c r="DM164" s="109"/>
      <c r="DN164" s="109"/>
      <c r="DO164" s="109"/>
      <c r="DP164" s="109"/>
      <c r="DQ164" s="109"/>
      <c r="DR164" s="109"/>
      <c r="DS164" s="109"/>
      <c r="DT164" s="109"/>
      <c r="DU164" s="109"/>
      <c r="DV164" s="109"/>
      <c r="DW164" s="109"/>
      <c r="DX164" s="109"/>
      <c r="DY164" s="109"/>
      <c r="DZ164" s="109"/>
      <c r="EA164" s="109"/>
      <c r="EB164" s="109"/>
      <c r="EC164" s="109"/>
      <c r="ED164" s="109"/>
      <c r="EE164" s="109"/>
      <c r="EF164" s="109"/>
      <c r="EG164" s="109"/>
      <c r="EH164" s="109"/>
      <c r="EI164" s="109"/>
      <c r="EJ164" s="109"/>
      <c r="EK164" s="109"/>
      <c r="EL164" s="109"/>
      <c r="EM164" s="109"/>
      <c r="EN164" s="109"/>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c r="GO164" s="109"/>
      <c r="GP164" s="109"/>
      <c r="GQ164" s="109"/>
      <c r="GR164" s="109"/>
      <c r="GS164" s="109"/>
      <c r="GT164" s="109"/>
      <c r="GU164" s="109"/>
      <c r="GV164" s="109"/>
      <c r="GW164" s="109"/>
      <c r="GX164" s="109"/>
      <c r="GY164" s="109"/>
      <c r="GZ164" s="109"/>
      <c r="HA164" s="109"/>
      <c r="HB164" s="109"/>
      <c r="HC164" s="109"/>
      <c r="HD164" s="109"/>
      <c r="HE164" s="109"/>
      <c r="HF164" s="109"/>
      <c r="HG164" s="109"/>
      <c r="HH164" s="109"/>
      <c r="HI164" s="109"/>
      <c r="HJ164" s="109"/>
      <c r="HK164" s="109"/>
      <c r="HL164" s="109"/>
      <c r="HM164" s="109"/>
      <c r="HN164" s="109"/>
      <c r="HO164" s="109"/>
      <c r="HP164" s="109"/>
      <c r="HQ164" s="109"/>
      <c r="HR164" s="109"/>
      <c r="HS164" s="109"/>
      <c r="HT164" s="109"/>
      <c r="HU164" s="109"/>
      <c r="HV164" s="109"/>
      <c r="HW164" s="109"/>
      <c r="HX164" s="109"/>
      <c r="HY164" s="109"/>
      <c r="HZ164" s="109"/>
      <c r="IA164" s="109"/>
      <c r="IB164" s="109"/>
      <c r="IC164" s="109"/>
      <c r="ID164" s="109"/>
      <c r="IE164" s="109"/>
      <c r="IF164" s="109"/>
      <c r="IG164" s="109"/>
      <c r="IH164" s="109"/>
      <c r="II164" s="109"/>
      <c r="IJ164" s="109"/>
      <c r="IK164" s="109"/>
      <c r="IL164" s="109"/>
      <c r="IM164" s="109"/>
      <c r="IN164" s="109"/>
      <c r="IO164" s="109"/>
      <c r="IP164" s="109"/>
      <c r="IQ164" s="109"/>
      <c r="IR164" s="109"/>
      <c r="IS164" s="109"/>
      <c r="IT164" s="109"/>
      <c r="IU164" s="109"/>
      <c r="IV164" s="109"/>
      <c r="IW164" s="109"/>
      <c r="IX164" s="109"/>
      <c r="IY164" s="109"/>
      <c r="IZ164" s="109"/>
    </row>
    <row r="165" s="107" customFormat="1" ht="42" customHeight="1" spans="1:260">
      <c r="A165" s="128" t="s">
        <v>3243</v>
      </c>
      <c r="B165" s="128" t="s">
        <v>3244</v>
      </c>
      <c r="C165" s="128" t="s">
        <v>3245</v>
      </c>
      <c r="D165" s="124">
        <f t="shared" si="20"/>
        <v>82.04</v>
      </c>
      <c r="E165" s="141">
        <v>82.04</v>
      </c>
      <c r="F165" s="141">
        <v>0</v>
      </c>
      <c r="G165" s="141"/>
      <c r="H165" s="137"/>
      <c r="I165" s="164"/>
      <c r="J165" s="164">
        <v>82.04</v>
      </c>
      <c r="K165" s="137"/>
      <c r="L165" s="163" t="s">
        <v>3246</v>
      </c>
      <c r="M165" s="160" t="s">
        <v>3247</v>
      </c>
      <c r="N165" s="160" t="s">
        <v>3182</v>
      </c>
      <c r="O165" s="160"/>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109"/>
      <c r="CR165" s="109"/>
      <c r="CS165" s="109"/>
      <c r="CT165" s="109"/>
      <c r="CU165" s="109"/>
      <c r="CV165" s="109"/>
      <c r="CW165" s="109"/>
      <c r="CX165" s="109"/>
      <c r="CY165" s="109"/>
      <c r="CZ165" s="109"/>
      <c r="DA165" s="109"/>
      <c r="DB165" s="109"/>
      <c r="DC165" s="109"/>
      <c r="DD165" s="109"/>
      <c r="DE165" s="109"/>
      <c r="DF165" s="109"/>
      <c r="DG165" s="109"/>
      <c r="DH165" s="109"/>
      <c r="DI165" s="109"/>
      <c r="DJ165" s="109"/>
      <c r="DK165" s="109"/>
      <c r="DL165" s="109"/>
      <c r="DM165" s="109"/>
      <c r="DN165" s="109"/>
      <c r="DO165" s="109"/>
      <c r="DP165" s="109"/>
      <c r="DQ165" s="109"/>
      <c r="DR165" s="109"/>
      <c r="DS165" s="109"/>
      <c r="DT165" s="109"/>
      <c r="DU165" s="109"/>
      <c r="DV165" s="109"/>
      <c r="DW165" s="109"/>
      <c r="DX165" s="109"/>
      <c r="DY165" s="109"/>
      <c r="DZ165" s="109"/>
      <c r="EA165" s="109"/>
      <c r="EB165" s="109"/>
      <c r="EC165" s="109"/>
      <c r="ED165" s="109"/>
      <c r="EE165" s="109"/>
      <c r="EF165" s="109"/>
      <c r="EG165" s="109"/>
      <c r="EH165" s="109"/>
      <c r="EI165" s="109"/>
      <c r="EJ165" s="109"/>
      <c r="EK165" s="109"/>
      <c r="EL165" s="109"/>
      <c r="EM165" s="109"/>
      <c r="EN165" s="109"/>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c r="GO165" s="109"/>
      <c r="GP165" s="109"/>
      <c r="GQ165" s="109"/>
      <c r="GR165" s="109"/>
      <c r="GS165" s="109"/>
      <c r="GT165" s="109"/>
      <c r="GU165" s="109"/>
      <c r="GV165" s="109"/>
      <c r="GW165" s="109"/>
      <c r="GX165" s="109"/>
      <c r="GY165" s="109"/>
      <c r="GZ165" s="109"/>
      <c r="HA165" s="109"/>
      <c r="HB165" s="109"/>
      <c r="HC165" s="109"/>
      <c r="HD165" s="109"/>
      <c r="HE165" s="109"/>
      <c r="HF165" s="109"/>
      <c r="HG165" s="109"/>
      <c r="HH165" s="109"/>
      <c r="HI165" s="109"/>
      <c r="HJ165" s="109"/>
      <c r="HK165" s="109"/>
      <c r="HL165" s="109"/>
      <c r="HM165" s="109"/>
      <c r="HN165" s="109"/>
      <c r="HO165" s="109"/>
      <c r="HP165" s="109"/>
      <c r="HQ165" s="109"/>
      <c r="HR165" s="109"/>
      <c r="HS165" s="109"/>
      <c r="HT165" s="109"/>
      <c r="HU165" s="109"/>
      <c r="HV165" s="109"/>
      <c r="HW165" s="109"/>
      <c r="HX165" s="109"/>
      <c r="HY165" s="109"/>
      <c r="HZ165" s="109"/>
      <c r="IA165" s="109"/>
      <c r="IB165" s="109"/>
      <c r="IC165" s="109"/>
      <c r="ID165" s="109"/>
      <c r="IE165" s="109"/>
      <c r="IF165" s="109"/>
      <c r="IG165" s="109"/>
      <c r="IH165" s="109"/>
      <c r="II165" s="109"/>
      <c r="IJ165" s="109"/>
      <c r="IK165" s="109"/>
      <c r="IL165" s="109"/>
      <c r="IM165" s="109"/>
      <c r="IN165" s="109"/>
      <c r="IO165" s="109"/>
      <c r="IP165" s="109"/>
      <c r="IQ165" s="109"/>
      <c r="IR165" s="109"/>
      <c r="IS165" s="109"/>
      <c r="IT165" s="109"/>
      <c r="IU165" s="109"/>
      <c r="IV165" s="109"/>
      <c r="IW165" s="109"/>
      <c r="IX165" s="109"/>
      <c r="IY165" s="109"/>
      <c r="IZ165" s="109"/>
    </row>
    <row r="166" s="107" customFormat="1" ht="42" customHeight="1" spans="1:260">
      <c r="A166" s="128" t="s">
        <v>3248</v>
      </c>
      <c r="B166" s="128" t="s">
        <v>3249</v>
      </c>
      <c r="C166" s="128" t="s">
        <v>3250</v>
      </c>
      <c r="D166" s="124">
        <f t="shared" si="20"/>
        <v>9.36</v>
      </c>
      <c r="E166" s="141">
        <v>9.36</v>
      </c>
      <c r="F166" s="141">
        <f t="shared" ref="F166:F175" si="27">H166+K166</f>
        <v>0</v>
      </c>
      <c r="G166" s="141"/>
      <c r="H166" s="137"/>
      <c r="I166" s="164"/>
      <c r="J166" s="141">
        <v>9.36</v>
      </c>
      <c r="K166" s="141"/>
      <c r="L166" s="163" t="s">
        <v>3251</v>
      </c>
      <c r="M166" s="160" t="s">
        <v>3247</v>
      </c>
      <c r="N166" s="160" t="s">
        <v>3182</v>
      </c>
      <c r="O166" s="160"/>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109"/>
      <c r="CP166" s="109"/>
      <c r="CQ166" s="109"/>
      <c r="CR166" s="109"/>
      <c r="CS166" s="109"/>
      <c r="CT166" s="109"/>
      <c r="CU166" s="109"/>
      <c r="CV166" s="109"/>
      <c r="CW166" s="109"/>
      <c r="CX166" s="109"/>
      <c r="CY166" s="109"/>
      <c r="CZ166" s="109"/>
      <c r="DA166" s="109"/>
      <c r="DB166" s="109"/>
      <c r="DC166" s="109"/>
      <c r="DD166" s="109"/>
      <c r="DE166" s="109"/>
      <c r="DF166" s="109"/>
      <c r="DG166" s="109"/>
      <c r="DH166" s="109"/>
      <c r="DI166" s="109"/>
      <c r="DJ166" s="109"/>
      <c r="DK166" s="109"/>
      <c r="DL166" s="109"/>
      <c r="DM166" s="109"/>
      <c r="DN166" s="109"/>
      <c r="DO166" s="109"/>
      <c r="DP166" s="109"/>
      <c r="DQ166" s="109"/>
      <c r="DR166" s="109"/>
      <c r="DS166" s="109"/>
      <c r="DT166" s="109"/>
      <c r="DU166" s="109"/>
      <c r="DV166" s="109"/>
      <c r="DW166" s="109"/>
      <c r="DX166" s="109"/>
      <c r="DY166" s="109"/>
      <c r="DZ166" s="109"/>
      <c r="EA166" s="109"/>
      <c r="EB166" s="109"/>
      <c r="EC166" s="109"/>
      <c r="ED166" s="109"/>
      <c r="EE166" s="109"/>
      <c r="EF166" s="109"/>
      <c r="EG166" s="109"/>
      <c r="EH166" s="109"/>
      <c r="EI166" s="109"/>
      <c r="EJ166" s="109"/>
      <c r="EK166" s="109"/>
      <c r="EL166" s="109"/>
      <c r="EM166" s="109"/>
      <c r="EN166" s="109"/>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c r="GO166" s="109"/>
      <c r="GP166" s="109"/>
      <c r="GQ166" s="109"/>
      <c r="GR166" s="109"/>
      <c r="GS166" s="109"/>
      <c r="GT166" s="109"/>
      <c r="GU166" s="109"/>
      <c r="GV166" s="109"/>
      <c r="GW166" s="109"/>
      <c r="GX166" s="109"/>
      <c r="GY166" s="109"/>
      <c r="GZ166" s="109"/>
      <c r="HA166" s="109"/>
      <c r="HB166" s="109"/>
      <c r="HC166" s="109"/>
      <c r="HD166" s="109"/>
      <c r="HE166" s="109"/>
      <c r="HF166" s="109"/>
      <c r="HG166" s="109"/>
      <c r="HH166" s="109"/>
      <c r="HI166" s="109"/>
      <c r="HJ166" s="109"/>
      <c r="HK166" s="109"/>
      <c r="HL166" s="109"/>
      <c r="HM166" s="109"/>
      <c r="HN166" s="109"/>
      <c r="HO166" s="109"/>
      <c r="HP166" s="109"/>
      <c r="HQ166" s="109"/>
      <c r="HR166" s="109"/>
      <c r="HS166" s="109"/>
      <c r="HT166" s="109"/>
      <c r="HU166" s="109"/>
      <c r="HV166" s="109"/>
      <c r="HW166" s="109"/>
      <c r="HX166" s="109"/>
      <c r="HY166" s="109"/>
      <c r="HZ166" s="109"/>
      <c r="IA166" s="109"/>
      <c r="IB166" s="109"/>
      <c r="IC166" s="109"/>
      <c r="ID166" s="109"/>
      <c r="IE166" s="109"/>
      <c r="IF166" s="109"/>
      <c r="IG166" s="109"/>
      <c r="IH166" s="109"/>
      <c r="II166" s="109"/>
      <c r="IJ166" s="109"/>
      <c r="IK166" s="109"/>
      <c r="IL166" s="109"/>
      <c r="IM166" s="109"/>
      <c r="IN166" s="109"/>
      <c r="IO166" s="109"/>
      <c r="IP166" s="109"/>
      <c r="IQ166" s="109"/>
      <c r="IR166" s="109"/>
      <c r="IS166" s="109"/>
      <c r="IT166" s="109"/>
      <c r="IU166" s="109"/>
      <c r="IV166" s="109"/>
      <c r="IW166" s="109"/>
      <c r="IX166" s="109"/>
      <c r="IY166" s="109"/>
      <c r="IZ166" s="109"/>
    </row>
    <row r="167" s="107" customFormat="1" ht="42" customHeight="1" spans="1:260">
      <c r="A167" s="128" t="s">
        <v>3252</v>
      </c>
      <c r="B167" s="128" t="s">
        <v>3253</v>
      </c>
      <c r="C167" s="128" t="s">
        <v>3254</v>
      </c>
      <c r="D167" s="124">
        <f t="shared" si="20"/>
        <v>1.37</v>
      </c>
      <c r="E167" s="141">
        <v>1.37</v>
      </c>
      <c r="F167" s="141">
        <f t="shared" si="27"/>
        <v>0</v>
      </c>
      <c r="G167" s="141"/>
      <c r="H167" s="137"/>
      <c r="I167" s="164"/>
      <c r="J167" s="141">
        <v>1.37</v>
      </c>
      <c r="K167" s="141"/>
      <c r="L167" s="163" t="s">
        <v>3251</v>
      </c>
      <c r="M167" s="160" t="s">
        <v>3247</v>
      </c>
      <c r="N167" s="160" t="s">
        <v>3182</v>
      </c>
      <c r="O167" s="160"/>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109"/>
      <c r="CP167" s="109"/>
      <c r="CQ167" s="109"/>
      <c r="CR167" s="109"/>
      <c r="CS167" s="109"/>
      <c r="CT167" s="109"/>
      <c r="CU167" s="109"/>
      <c r="CV167" s="109"/>
      <c r="CW167" s="109"/>
      <c r="CX167" s="109"/>
      <c r="CY167" s="109"/>
      <c r="CZ167" s="109"/>
      <c r="DA167" s="109"/>
      <c r="DB167" s="109"/>
      <c r="DC167" s="109"/>
      <c r="DD167" s="109"/>
      <c r="DE167" s="109"/>
      <c r="DF167" s="109"/>
      <c r="DG167" s="109"/>
      <c r="DH167" s="109"/>
      <c r="DI167" s="109"/>
      <c r="DJ167" s="109"/>
      <c r="DK167" s="109"/>
      <c r="DL167" s="109"/>
      <c r="DM167" s="109"/>
      <c r="DN167" s="109"/>
      <c r="DO167" s="109"/>
      <c r="DP167" s="109"/>
      <c r="DQ167" s="109"/>
      <c r="DR167" s="109"/>
      <c r="DS167" s="109"/>
      <c r="DT167" s="109"/>
      <c r="DU167" s="109"/>
      <c r="DV167" s="109"/>
      <c r="DW167" s="109"/>
      <c r="DX167" s="109"/>
      <c r="DY167" s="109"/>
      <c r="DZ167" s="109"/>
      <c r="EA167" s="109"/>
      <c r="EB167" s="109"/>
      <c r="EC167" s="109"/>
      <c r="ED167" s="109"/>
      <c r="EE167" s="109"/>
      <c r="EF167" s="109"/>
      <c r="EG167" s="109"/>
      <c r="EH167" s="109"/>
      <c r="EI167" s="109"/>
      <c r="EJ167" s="109"/>
      <c r="EK167" s="109"/>
      <c r="EL167" s="109"/>
      <c r="EM167" s="109"/>
      <c r="EN167" s="109"/>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c r="GO167" s="109"/>
      <c r="GP167" s="109"/>
      <c r="GQ167" s="109"/>
      <c r="GR167" s="109"/>
      <c r="GS167" s="109"/>
      <c r="GT167" s="109"/>
      <c r="GU167" s="109"/>
      <c r="GV167" s="109"/>
      <c r="GW167" s="109"/>
      <c r="GX167" s="109"/>
      <c r="GY167" s="109"/>
      <c r="GZ167" s="109"/>
      <c r="HA167" s="109"/>
      <c r="HB167" s="109"/>
      <c r="HC167" s="109"/>
      <c r="HD167" s="109"/>
      <c r="HE167" s="109"/>
      <c r="HF167" s="109"/>
      <c r="HG167" s="109"/>
      <c r="HH167" s="109"/>
      <c r="HI167" s="109"/>
      <c r="HJ167" s="109"/>
      <c r="HK167" s="109"/>
      <c r="HL167" s="109"/>
      <c r="HM167" s="109"/>
      <c r="HN167" s="109"/>
      <c r="HO167" s="109"/>
      <c r="HP167" s="109"/>
      <c r="HQ167" s="109"/>
      <c r="HR167" s="109"/>
      <c r="HS167" s="109"/>
      <c r="HT167" s="109"/>
      <c r="HU167" s="109"/>
      <c r="HV167" s="109"/>
      <c r="HW167" s="109"/>
      <c r="HX167" s="109"/>
      <c r="HY167" s="109"/>
      <c r="HZ167" s="109"/>
      <c r="IA167" s="109"/>
      <c r="IB167" s="109"/>
      <c r="IC167" s="109"/>
      <c r="ID167" s="109"/>
      <c r="IE167" s="109"/>
      <c r="IF167" s="109"/>
      <c r="IG167" s="109"/>
      <c r="IH167" s="109"/>
      <c r="II167" s="109"/>
      <c r="IJ167" s="109"/>
      <c r="IK167" s="109"/>
      <c r="IL167" s="109"/>
      <c r="IM167" s="109"/>
      <c r="IN167" s="109"/>
      <c r="IO167" s="109"/>
      <c r="IP167" s="109"/>
      <c r="IQ167" s="109"/>
      <c r="IR167" s="109"/>
      <c r="IS167" s="109"/>
      <c r="IT167" s="109"/>
      <c r="IU167" s="109"/>
      <c r="IV167" s="109"/>
      <c r="IW167" s="109"/>
      <c r="IX167" s="109"/>
      <c r="IY167" s="109"/>
      <c r="IZ167" s="109"/>
    </row>
    <row r="168" s="107" customFormat="1" ht="42" customHeight="1" spans="1:260">
      <c r="A168" s="128" t="s">
        <v>3255</v>
      </c>
      <c r="B168" s="128" t="s">
        <v>3256</v>
      </c>
      <c r="C168" s="128" t="s">
        <v>3257</v>
      </c>
      <c r="D168" s="124">
        <f t="shared" si="20"/>
        <v>50</v>
      </c>
      <c r="E168" s="141">
        <v>50</v>
      </c>
      <c r="F168" s="141">
        <f t="shared" si="27"/>
        <v>0</v>
      </c>
      <c r="G168" s="141"/>
      <c r="H168" s="137"/>
      <c r="I168" s="164"/>
      <c r="J168" s="141">
        <v>50</v>
      </c>
      <c r="K168" s="141"/>
      <c r="L168" s="163" t="s">
        <v>3258</v>
      </c>
      <c r="M168" s="160" t="s">
        <v>3247</v>
      </c>
      <c r="N168" s="160" t="s">
        <v>3182</v>
      </c>
      <c r="O168" s="160"/>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109"/>
      <c r="CP168" s="109"/>
      <c r="CQ168" s="109"/>
      <c r="CR168" s="109"/>
      <c r="CS168" s="109"/>
      <c r="CT168" s="109"/>
      <c r="CU168" s="109"/>
      <c r="CV168" s="109"/>
      <c r="CW168" s="109"/>
      <c r="CX168" s="109"/>
      <c r="CY168" s="109"/>
      <c r="CZ168" s="109"/>
      <c r="DA168" s="109"/>
      <c r="DB168" s="109"/>
      <c r="DC168" s="109"/>
      <c r="DD168" s="109"/>
      <c r="DE168" s="109"/>
      <c r="DF168" s="109"/>
      <c r="DG168" s="109"/>
      <c r="DH168" s="109"/>
      <c r="DI168" s="109"/>
      <c r="DJ168" s="109"/>
      <c r="DK168" s="109"/>
      <c r="DL168" s="109"/>
      <c r="DM168" s="109"/>
      <c r="DN168" s="109"/>
      <c r="DO168" s="109"/>
      <c r="DP168" s="109"/>
      <c r="DQ168" s="109"/>
      <c r="DR168" s="109"/>
      <c r="DS168" s="109"/>
      <c r="DT168" s="109"/>
      <c r="DU168" s="109"/>
      <c r="DV168" s="109"/>
      <c r="DW168" s="109"/>
      <c r="DX168" s="109"/>
      <c r="DY168" s="109"/>
      <c r="DZ168" s="109"/>
      <c r="EA168" s="109"/>
      <c r="EB168" s="109"/>
      <c r="EC168" s="109"/>
      <c r="ED168" s="109"/>
      <c r="EE168" s="109"/>
      <c r="EF168" s="109"/>
      <c r="EG168" s="109"/>
      <c r="EH168" s="109"/>
      <c r="EI168" s="109"/>
      <c r="EJ168" s="109"/>
      <c r="EK168" s="109"/>
      <c r="EL168" s="109"/>
      <c r="EM168" s="109"/>
      <c r="EN168" s="109"/>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c r="GO168" s="109"/>
      <c r="GP168" s="109"/>
      <c r="GQ168" s="109"/>
      <c r="GR168" s="109"/>
      <c r="GS168" s="109"/>
      <c r="GT168" s="109"/>
      <c r="GU168" s="109"/>
      <c r="GV168" s="109"/>
      <c r="GW168" s="109"/>
      <c r="GX168" s="109"/>
      <c r="GY168" s="109"/>
      <c r="GZ168" s="109"/>
      <c r="HA168" s="109"/>
      <c r="HB168" s="109"/>
      <c r="HC168" s="109"/>
      <c r="HD168" s="109"/>
      <c r="HE168" s="109"/>
      <c r="HF168" s="109"/>
      <c r="HG168" s="109"/>
      <c r="HH168" s="109"/>
      <c r="HI168" s="109"/>
      <c r="HJ168" s="109"/>
      <c r="HK168" s="109"/>
      <c r="HL168" s="109"/>
      <c r="HM168" s="109"/>
      <c r="HN168" s="109"/>
      <c r="HO168" s="109"/>
      <c r="HP168" s="109"/>
      <c r="HQ168" s="109"/>
      <c r="HR168" s="109"/>
      <c r="HS168" s="109"/>
      <c r="HT168" s="109"/>
      <c r="HU168" s="109"/>
      <c r="HV168" s="109"/>
      <c r="HW168" s="109"/>
      <c r="HX168" s="109"/>
      <c r="HY168" s="109"/>
      <c r="HZ168" s="109"/>
      <c r="IA168" s="109"/>
      <c r="IB168" s="109"/>
      <c r="IC168" s="109"/>
      <c r="ID168" s="109"/>
      <c r="IE168" s="109"/>
      <c r="IF168" s="109"/>
      <c r="IG168" s="109"/>
      <c r="IH168" s="109"/>
      <c r="II168" s="109"/>
      <c r="IJ168" s="109"/>
      <c r="IK168" s="109"/>
      <c r="IL168" s="109"/>
      <c r="IM168" s="109"/>
      <c r="IN168" s="109"/>
      <c r="IO168" s="109"/>
      <c r="IP168" s="109"/>
      <c r="IQ168" s="109"/>
      <c r="IR168" s="109"/>
      <c r="IS168" s="109"/>
      <c r="IT168" s="109"/>
      <c r="IU168" s="109"/>
      <c r="IV168" s="109"/>
      <c r="IW168" s="109"/>
      <c r="IX168" s="109"/>
      <c r="IY168" s="109"/>
      <c r="IZ168" s="109"/>
    </row>
    <row r="169" s="107" customFormat="1" ht="42" customHeight="1" spans="1:260">
      <c r="A169" s="128" t="s">
        <v>3259</v>
      </c>
      <c r="B169" s="128" t="s">
        <v>3260</v>
      </c>
      <c r="C169" s="128" t="s">
        <v>3261</v>
      </c>
      <c r="D169" s="124">
        <f t="shared" si="20"/>
        <v>27.17</v>
      </c>
      <c r="E169" s="141">
        <v>27.17</v>
      </c>
      <c r="F169" s="141">
        <f t="shared" si="27"/>
        <v>0</v>
      </c>
      <c r="G169" s="141"/>
      <c r="H169" s="137"/>
      <c r="I169" s="164"/>
      <c r="J169" s="141">
        <v>27.17</v>
      </c>
      <c r="K169" s="141"/>
      <c r="L169" s="163" t="s">
        <v>3262</v>
      </c>
      <c r="M169" s="160" t="s">
        <v>3247</v>
      </c>
      <c r="N169" s="160" t="s">
        <v>3182</v>
      </c>
      <c r="O169" s="160"/>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109"/>
      <c r="CP169" s="109"/>
      <c r="CQ169" s="109"/>
      <c r="CR169" s="109"/>
      <c r="CS169" s="109"/>
      <c r="CT169" s="109"/>
      <c r="CU169" s="109"/>
      <c r="CV169" s="109"/>
      <c r="CW169" s="109"/>
      <c r="CX169" s="109"/>
      <c r="CY169" s="109"/>
      <c r="CZ169" s="109"/>
      <c r="DA169" s="109"/>
      <c r="DB169" s="109"/>
      <c r="DC169" s="109"/>
      <c r="DD169" s="109"/>
      <c r="DE169" s="109"/>
      <c r="DF169" s="109"/>
      <c r="DG169" s="109"/>
      <c r="DH169" s="109"/>
      <c r="DI169" s="109"/>
      <c r="DJ169" s="109"/>
      <c r="DK169" s="109"/>
      <c r="DL169" s="109"/>
      <c r="DM169" s="109"/>
      <c r="DN169" s="109"/>
      <c r="DO169" s="109"/>
      <c r="DP169" s="109"/>
      <c r="DQ169" s="109"/>
      <c r="DR169" s="109"/>
      <c r="DS169" s="109"/>
      <c r="DT169" s="109"/>
      <c r="DU169" s="109"/>
      <c r="DV169" s="109"/>
      <c r="DW169" s="109"/>
      <c r="DX169" s="109"/>
      <c r="DY169" s="109"/>
      <c r="DZ169" s="109"/>
      <c r="EA169" s="109"/>
      <c r="EB169" s="109"/>
      <c r="EC169" s="109"/>
      <c r="ED169" s="109"/>
      <c r="EE169" s="109"/>
      <c r="EF169" s="109"/>
      <c r="EG169" s="109"/>
      <c r="EH169" s="109"/>
      <c r="EI169" s="109"/>
      <c r="EJ169" s="109"/>
      <c r="EK169" s="109"/>
      <c r="EL169" s="109"/>
      <c r="EM169" s="109"/>
      <c r="EN169" s="109"/>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c r="GO169" s="109"/>
      <c r="GP169" s="109"/>
      <c r="GQ169" s="109"/>
      <c r="GR169" s="109"/>
      <c r="GS169" s="109"/>
      <c r="GT169" s="109"/>
      <c r="GU169" s="109"/>
      <c r="GV169" s="109"/>
      <c r="GW169" s="109"/>
      <c r="GX169" s="109"/>
      <c r="GY169" s="109"/>
      <c r="GZ169" s="109"/>
      <c r="HA169" s="109"/>
      <c r="HB169" s="109"/>
      <c r="HC169" s="109"/>
      <c r="HD169" s="109"/>
      <c r="HE169" s="109"/>
      <c r="HF169" s="109"/>
      <c r="HG169" s="109"/>
      <c r="HH169" s="109"/>
      <c r="HI169" s="109"/>
      <c r="HJ169" s="109"/>
      <c r="HK169" s="109"/>
      <c r="HL169" s="109"/>
      <c r="HM169" s="109"/>
      <c r="HN169" s="109"/>
      <c r="HO169" s="109"/>
      <c r="HP169" s="109"/>
      <c r="HQ169" s="109"/>
      <c r="HR169" s="109"/>
      <c r="HS169" s="109"/>
      <c r="HT169" s="109"/>
      <c r="HU169" s="109"/>
      <c r="HV169" s="109"/>
      <c r="HW169" s="109"/>
      <c r="HX169" s="109"/>
      <c r="HY169" s="109"/>
      <c r="HZ169" s="109"/>
      <c r="IA169" s="109"/>
      <c r="IB169" s="109"/>
      <c r="IC169" s="109"/>
      <c r="ID169" s="109"/>
      <c r="IE169" s="109"/>
      <c r="IF169" s="109"/>
      <c r="IG169" s="109"/>
      <c r="IH169" s="109"/>
      <c r="II169" s="109"/>
      <c r="IJ169" s="109"/>
      <c r="IK169" s="109"/>
      <c r="IL169" s="109"/>
      <c r="IM169" s="109"/>
      <c r="IN169" s="109"/>
      <c r="IO169" s="109"/>
      <c r="IP169" s="109"/>
      <c r="IQ169" s="109"/>
      <c r="IR169" s="109"/>
      <c r="IS169" s="109"/>
      <c r="IT169" s="109"/>
      <c r="IU169" s="109"/>
      <c r="IV169" s="109"/>
      <c r="IW169" s="109"/>
      <c r="IX169" s="109"/>
      <c r="IY169" s="109"/>
      <c r="IZ169" s="109"/>
    </row>
    <row r="170" s="107" customFormat="1" ht="42" customHeight="1" spans="1:260">
      <c r="A170" s="128" t="s">
        <v>3263</v>
      </c>
      <c r="B170" s="128" t="s">
        <v>3264</v>
      </c>
      <c r="C170" s="128" t="s">
        <v>3265</v>
      </c>
      <c r="D170" s="124">
        <f t="shared" ref="D170:D228" si="28">E170-F170</f>
        <v>70</v>
      </c>
      <c r="E170" s="141">
        <v>70</v>
      </c>
      <c r="F170" s="141">
        <f t="shared" si="27"/>
        <v>0</v>
      </c>
      <c r="G170" s="141"/>
      <c r="H170" s="137"/>
      <c r="I170" s="164"/>
      <c r="J170" s="141">
        <v>70</v>
      </c>
      <c r="K170" s="141"/>
      <c r="L170" s="163" t="s">
        <v>3266</v>
      </c>
      <c r="M170" s="160" t="s">
        <v>3247</v>
      </c>
      <c r="N170" s="160" t="s">
        <v>3182</v>
      </c>
      <c r="O170" s="160"/>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c r="BJ170" s="109"/>
      <c r="BK170" s="109"/>
      <c r="BL170" s="109"/>
      <c r="BM170" s="109"/>
      <c r="BN170" s="109"/>
      <c r="BO170" s="109"/>
      <c r="BP170" s="109"/>
      <c r="BQ170" s="109"/>
      <c r="BR170" s="109"/>
      <c r="BS170" s="109"/>
      <c r="BT170" s="109"/>
      <c r="BU170" s="109"/>
      <c r="BV170" s="109"/>
      <c r="BW170" s="109"/>
      <c r="BX170" s="109"/>
      <c r="BY170" s="109"/>
      <c r="BZ170" s="109"/>
      <c r="CA170" s="109"/>
      <c r="CB170" s="109"/>
      <c r="CC170" s="109"/>
      <c r="CD170" s="109"/>
      <c r="CE170" s="109"/>
      <c r="CF170" s="109"/>
      <c r="CG170" s="109"/>
      <c r="CH170" s="109"/>
      <c r="CI170" s="109"/>
      <c r="CJ170" s="109"/>
      <c r="CK170" s="109"/>
      <c r="CL170" s="109"/>
      <c r="CM170" s="109"/>
      <c r="CN170" s="109"/>
      <c r="CO170" s="109"/>
      <c r="CP170" s="109"/>
      <c r="CQ170" s="109"/>
      <c r="CR170" s="109"/>
      <c r="CS170" s="109"/>
      <c r="CT170" s="109"/>
      <c r="CU170" s="109"/>
      <c r="CV170" s="109"/>
      <c r="CW170" s="109"/>
      <c r="CX170" s="109"/>
      <c r="CY170" s="109"/>
      <c r="CZ170" s="109"/>
      <c r="DA170" s="109"/>
      <c r="DB170" s="109"/>
      <c r="DC170" s="109"/>
      <c r="DD170" s="109"/>
      <c r="DE170" s="109"/>
      <c r="DF170" s="109"/>
      <c r="DG170" s="109"/>
      <c r="DH170" s="109"/>
      <c r="DI170" s="109"/>
      <c r="DJ170" s="109"/>
      <c r="DK170" s="109"/>
      <c r="DL170" s="109"/>
      <c r="DM170" s="109"/>
      <c r="DN170" s="109"/>
      <c r="DO170" s="109"/>
      <c r="DP170" s="109"/>
      <c r="DQ170" s="109"/>
      <c r="DR170" s="109"/>
      <c r="DS170" s="109"/>
      <c r="DT170" s="109"/>
      <c r="DU170" s="109"/>
      <c r="DV170" s="109"/>
      <c r="DW170" s="109"/>
      <c r="DX170" s="109"/>
      <c r="DY170" s="109"/>
      <c r="DZ170" s="109"/>
      <c r="EA170" s="109"/>
      <c r="EB170" s="109"/>
      <c r="EC170" s="109"/>
      <c r="ED170" s="109"/>
      <c r="EE170" s="109"/>
      <c r="EF170" s="109"/>
      <c r="EG170" s="109"/>
      <c r="EH170" s="109"/>
      <c r="EI170" s="109"/>
      <c r="EJ170" s="109"/>
      <c r="EK170" s="109"/>
      <c r="EL170" s="109"/>
      <c r="EM170" s="109"/>
      <c r="EN170" s="109"/>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c r="GO170" s="109"/>
      <c r="GP170" s="109"/>
      <c r="GQ170" s="109"/>
      <c r="GR170" s="109"/>
      <c r="GS170" s="109"/>
      <c r="GT170" s="109"/>
      <c r="GU170" s="109"/>
      <c r="GV170" s="109"/>
      <c r="GW170" s="109"/>
      <c r="GX170" s="109"/>
      <c r="GY170" s="109"/>
      <c r="GZ170" s="109"/>
      <c r="HA170" s="109"/>
      <c r="HB170" s="109"/>
      <c r="HC170" s="109"/>
      <c r="HD170" s="109"/>
      <c r="HE170" s="109"/>
      <c r="HF170" s="109"/>
      <c r="HG170" s="109"/>
      <c r="HH170" s="109"/>
      <c r="HI170" s="109"/>
      <c r="HJ170" s="109"/>
      <c r="HK170" s="109"/>
      <c r="HL170" s="109"/>
      <c r="HM170" s="109"/>
      <c r="HN170" s="109"/>
      <c r="HO170" s="109"/>
      <c r="HP170" s="109"/>
      <c r="HQ170" s="109"/>
      <c r="HR170" s="109"/>
      <c r="HS170" s="109"/>
      <c r="HT170" s="109"/>
      <c r="HU170" s="109"/>
      <c r="HV170" s="109"/>
      <c r="HW170" s="109"/>
      <c r="HX170" s="109"/>
      <c r="HY170" s="109"/>
      <c r="HZ170" s="109"/>
      <c r="IA170" s="109"/>
      <c r="IB170" s="109"/>
      <c r="IC170" s="109"/>
      <c r="ID170" s="109"/>
      <c r="IE170" s="109"/>
      <c r="IF170" s="109"/>
      <c r="IG170" s="109"/>
      <c r="IH170" s="109"/>
      <c r="II170" s="109"/>
      <c r="IJ170" s="109"/>
      <c r="IK170" s="109"/>
      <c r="IL170" s="109"/>
      <c r="IM170" s="109"/>
      <c r="IN170" s="109"/>
      <c r="IO170" s="109"/>
      <c r="IP170" s="109"/>
      <c r="IQ170" s="109"/>
      <c r="IR170" s="109"/>
      <c r="IS170" s="109"/>
      <c r="IT170" s="109"/>
      <c r="IU170" s="109"/>
      <c r="IV170" s="109"/>
      <c r="IW170" s="109"/>
      <c r="IX170" s="109"/>
      <c r="IY170" s="109"/>
      <c r="IZ170" s="109"/>
    </row>
    <row r="171" s="107" customFormat="1" ht="46" customHeight="1" spans="1:260">
      <c r="A171" s="128" t="s">
        <v>3267</v>
      </c>
      <c r="B171" s="128" t="s">
        <v>3268</v>
      </c>
      <c r="C171" s="128" t="s">
        <v>3269</v>
      </c>
      <c r="D171" s="124">
        <f t="shared" si="28"/>
        <v>483</v>
      </c>
      <c r="E171" s="141">
        <v>483</v>
      </c>
      <c r="F171" s="141">
        <f t="shared" si="27"/>
        <v>0</v>
      </c>
      <c r="G171" s="141"/>
      <c r="H171" s="137"/>
      <c r="I171" s="164"/>
      <c r="J171" s="141">
        <v>483</v>
      </c>
      <c r="K171" s="141"/>
      <c r="L171" s="163" t="s">
        <v>3270</v>
      </c>
      <c r="M171" s="160" t="s">
        <v>3247</v>
      </c>
      <c r="N171" s="160" t="s">
        <v>3182</v>
      </c>
      <c r="O171" s="160"/>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09"/>
      <c r="BR171" s="109"/>
      <c r="BS171" s="109"/>
      <c r="BT171" s="109"/>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09"/>
      <c r="DB171" s="109"/>
      <c r="DC171" s="109"/>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09"/>
      <c r="EK171" s="109"/>
      <c r="EL171" s="109"/>
      <c r="EM171" s="109"/>
      <c r="EN171" s="109"/>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c r="GO171" s="109"/>
      <c r="GP171" s="109"/>
      <c r="GQ171" s="109"/>
      <c r="GR171" s="109"/>
      <c r="GS171" s="109"/>
      <c r="GT171" s="109"/>
      <c r="GU171" s="109"/>
      <c r="GV171" s="109"/>
      <c r="GW171" s="109"/>
      <c r="GX171" s="109"/>
      <c r="GY171" s="109"/>
      <c r="GZ171" s="109"/>
      <c r="HA171" s="109"/>
      <c r="HB171" s="109"/>
      <c r="HC171" s="109"/>
      <c r="HD171" s="109"/>
      <c r="HE171" s="109"/>
      <c r="HF171" s="109"/>
      <c r="HG171" s="109"/>
      <c r="HH171" s="109"/>
      <c r="HI171" s="109"/>
      <c r="HJ171" s="109"/>
      <c r="HK171" s="109"/>
      <c r="HL171" s="109"/>
      <c r="HM171" s="109"/>
      <c r="HN171" s="109"/>
      <c r="HO171" s="109"/>
      <c r="HP171" s="109"/>
      <c r="HQ171" s="109"/>
      <c r="HR171" s="109"/>
      <c r="HS171" s="109"/>
      <c r="HT171" s="109"/>
      <c r="HU171" s="109"/>
      <c r="HV171" s="109"/>
      <c r="HW171" s="109"/>
      <c r="HX171" s="109"/>
      <c r="HY171" s="109"/>
      <c r="HZ171" s="109"/>
      <c r="IA171" s="109"/>
      <c r="IB171" s="109"/>
      <c r="IC171" s="109"/>
      <c r="ID171" s="109"/>
      <c r="IE171" s="109"/>
      <c r="IF171" s="109"/>
      <c r="IG171" s="109"/>
      <c r="IH171" s="109"/>
      <c r="II171" s="109"/>
      <c r="IJ171" s="109"/>
      <c r="IK171" s="109"/>
      <c r="IL171" s="109"/>
      <c r="IM171" s="109"/>
      <c r="IN171" s="109"/>
      <c r="IO171" s="109"/>
      <c r="IP171" s="109"/>
      <c r="IQ171" s="109"/>
      <c r="IR171" s="109"/>
      <c r="IS171" s="109"/>
      <c r="IT171" s="109"/>
      <c r="IU171" s="109"/>
      <c r="IV171" s="109"/>
      <c r="IW171" s="109"/>
      <c r="IX171" s="109"/>
      <c r="IY171" s="109"/>
      <c r="IZ171" s="109"/>
    </row>
    <row r="172" s="107" customFormat="1" ht="42" customHeight="1" spans="1:260">
      <c r="A172" s="128" t="s">
        <v>3271</v>
      </c>
      <c r="B172" s="128" t="s">
        <v>3272</v>
      </c>
      <c r="C172" s="128" t="s">
        <v>3273</v>
      </c>
      <c r="D172" s="124">
        <f t="shared" si="28"/>
        <v>2</v>
      </c>
      <c r="E172" s="141">
        <v>2</v>
      </c>
      <c r="F172" s="141">
        <f t="shared" si="27"/>
        <v>0</v>
      </c>
      <c r="G172" s="141"/>
      <c r="H172" s="137"/>
      <c r="I172" s="164"/>
      <c r="J172" s="141">
        <v>2</v>
      </c>
      <c r="K172" s="141"/>
      <c r="L172" s="163" t="s">
        <v>3274</v>
      </c>
      <c r="M172" s="160" t="s">
        <v>3247</v>
      </c>
      <c r="N172" s="160" t="s">
        <v>3182</v>
      </c>
      <c r="O172" s="160"/>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09"/>
      <c r="BQ172" s="109"/>
      <c r="BR172" s="109"/>
      <c r="BS172" s="109"/>
      <c r="BT172" s="109"/>
      <c r="BU172" s="109"/>
      <c r="BV172" s="109"/>
      <c r="BW172" s="109"/>
      <c r="BX172" s="109"/>
      <c r="BY172" s="109"/>
      <c r="BZ172" s="109"/>
      <c r="CA172" s="109"/>
      <c r="CB172" s="109"/>
      <c r="CC172" s="109"/>
      <c r="CD172" s="109"/>
      <c r="CE172" s="109"/>
      <c r="CF172" s="109"/>
      <c r="CG172" s="109"/>
      <c r="CH172" s="109"/>
      <c r="CI172" s="109"/>
      <c r="CJ172" s="109"/>
      <c r="CK172" s="109"/>
      <c r="CL172" s="109"/>
      <c r="CM172" s="109"/>
      <c r="CN172" s="109"/>
      <c r="CO172" s="109"/>
      <c r="CP172" s="109"/>
      <c r="CQ172" s="109"/>
      <c r="CR172" s="109"/>
      <c r="CS172" s="109"/>
      <c r="CT172" s="109"/>
      <c r="CU172" s="109"/>
      <c r="CV172" s="109"/>
      <c r="CW172" s="109"/>
      <c r="CX172" s="109"/>
      <c r="CY172" s="109"/>
      <c r="CZ172" s="109"/>
      <c r="DA172" s="109"/>
      <c r="DB172" s="109"/>
      <c r="DC172" s="109"/>
      <c r="DD172" s="109"/>
      <c r="DE172" s="109"/>
      <c r="DF172" s="109"/>
      <c r="DG172" s="109"/>
      <c r="DH172" s="109"/>
      <c r="DI172" s="109"/>
      <c r="DJ172" s="109"/>
      <c r="DK172" s="109"/>
      <c r="DL172" s="109"/>
      <c r="DM172" s="109"/>
      <c r="DN172" s="109"/>
      <c r="DO172" s="109"/>
      <c r="DP172" s="109"/>
      <c r="DQ172" s="109"/>
      <c r="DR172" s="109"/>
      <c r="DS172" s="109"/>
      <c r="DT172" s="109"/>
      <c r="DU172" s="109"/>
      <c r="DV172" s="109"/>
      <c r="DW172" s="109"/>
      <c r="DX172" s="109"/>
      <c r="DY172" s="109"/>
      <c r="DZ172" s="109"/>
      <c r="EA172" s="109"/>
      <c r="EB172" s="109"/>
      <c r="EC172" s="109"/>
      <c r="ED172" s="109"/>
      <c r="EE172" s="109"/>
      <c r="EF172" s="109"/>
      <c r="EG172" s="109"/>
      <c r="EH172" s="109"/>
      <c r="EI172" s="109"/>
      <c r="EJ172" s="109"/>
      <c r="EK172" s="109"/>
      <c r="EL172" s="109"/>
      <c r="EM172" s="109"/>
      <c r="EN172" s="109"/>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c r="GO172" s="109"/>
      <c r="GP172" s="109"/>
      <c r="GQ172" s="109"/>
      <c r="GR172" s="109"/>
      <c r="GS172" s="109"/>
      <c r="GT172" s="109"/>
      <c r="GU172" s="109"/>
      <c r="GV172" s="109"/>
      <c r="GW172" s="109"/>
      <c r="GX172" s="109"/>
      <c r="GY172" s="109"/>
      <c r="GZ172" s="109"/>
      <c r="HA172" s="109"/>
      <c r="HB172" s="109"/>
      <c r="HC172" s="109"/>
      <c r="HD172" s="109"/>
      <c r="HE172" s="109"/>
      <c r="HF172" s="109"/>
      <c r="HG172" s="109"/>
      <c r="HH172" s="109"/>
      <c r="HI172" s="109"/>
      <c r="HJ172" s="109"/>
      <c r="HK172" s="109"/>
      <c r="HL172" s="109"/>
      <c r="HM172" s="109"/>
      <c r="HN172" s="109"/>
      <c r="HO172" s="109"/>
      <c r="HP172" s="109"/>
      <c r="HQ172" s="109"/>
      <c r="HR172" s="109"/>
      <c r="HS172" s="109"/>
      <c r="HT172" s="109"/>
      <c r="HU172" s="109"/>
      <c r="HV172" s="109"/>
      <c r="HW172" s="109"/>
      <c r="HX172" s="109"/>
      <c r="HY172" s="109"/>
      <c r="HZ172" s="109"/>
      <c r="IA172" s="109"/>
      <c r="IB172" s="109"/>
      <c r="IC172" s="109"/>
      <c r="ID172" s="109"/>
      <c r="IE172" s="109"/>
      <c r="IF172" s="109"/>
      <c r="IG172" s="109"/>
      <c r="IH172" s="109"/>
      <c r="II172" s="109"/>
      <c r="IJ172" s="109"/>
      <c r="IK172" s="109"/>
      <c r="IL172" s="109"/>
      <c r="IM172" s="109"/>
      <c r="IN172" s="109"/>
      <c r="IO172" s="109"/>
      <c r="IP172" s="109"/>
      <c r="IQ172" s="109"/>
      <c r="IR172" s="109"/>
      <c r="IS172" s="109"/>
      <c r="IT172" s="109"/>
      <c r="IU172" s="109"/>
      <c r="IV172" s="109"/>
      <c r="IW172" s="109"/>
      <c r="IX172" s="109"/>
      <c r="IY172" s="109"/>
      <c r="IZ172" s="109"/>
    </row>
    <row r="173" s="107" customFormat="1" ht="42" customHeight="1" spans="1:260">
      <c r="A173" s="128" t="s">
        <v>3275</v>
      </c>
      <c r="B173" s="128" t="s">
        <v>3276</v>
      </c>
      <c r="C173" s="128" t="s">
        <v>3277</v>
      </c>
      <c r="D173" s="124">
        <f t="shared" si="28"/>
        <v>3.12</v>
      </c>
      <c r="E173" s="141">
        <v>3.12</v>
      </c>
      <c r="F173" s="141">
        <f t="shared" si="27"/>
        <v>0</v>
      </c>
      <c r="G173" s="141"/>
      <c r="H173" s="137"/>
      <c r="I173" s="164"/>
      <c r="J173" s="141">
        <v>3.12</v>
      </c>
      <c r="K173" s="141"/>
      <c r="L173" s="163" t="s">
        <v>3246</v>
      </c>
      <c r="M173" s="160" t="s">
        <v>3247</v>
      </c>
      <c r="N173" s="160" t="s">
        <v>3182</v>
      </c>
      <c r="O173" s="160"/>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09"/>
      <c r="BQ173" s="109"/>
      <c r="BR173" s="109"/>
      <c r="BS173" s="109"/>
      <c r="BT173" s="109"/>
      <c r="BU173" s="109"/>
      <c r="BV173" s="109"/>
      <c r="BW173" s="109"/>
      <c r="BX173" s="109"/>
      <c r="BY173" s="109"/>
      <c r="BZ173" s="109"/>
      <c r="CA173" s="109"/>
      <c r="CB173" s="109"/>
      <c r="CC173" s="109"/>
      <c r="CD173" s="109"/>
      <c r="CE173" s="109"/>
      <c r="CF173" s="109"/>
      <c r="CG173" s="109"/>
      <c r="CH173" s="109"/>
      <c r="CI173" s="109"/>
      <c r="CJ173" s="109"/>
      <c r="CK173" s="109"/>
      <c r="CL173" s="109"/>
      <c r="CM173" s="109"/>
      <c r="CN173" s="109"/>
      <c r="CO173" s="109"/>
      <c r="CP173" s="109"/>
      <c r="CQ173" s="109"/>
      <c r="CR173" s="109"/>
      <c r="CS173" s="109"/>
      <c r="CT173" s="109"/>
      <c r="CU173" s="109"/>
      <c r="CV173" s="109"/>
      <c r="CW173" s="109"/>
      <c r="CX173" s="109"/>
      <c r="CY173" s="109"/>
      <c r="CZ173" s="109"/>
      <c r="DA173" s="109"/>
      <c r="DB173" s="109"/>
      <c r="DC173" s="109"/>
      <c r="DD173" s="109"/>
      <c r="DE173" s="109"/>
      <c r="DF173" s="109"/>
      <c r="DG173" s="109"/>
      <c r="DH173" s="109"/>
      <c r="DI173" s="109"/>
      <c r="DJ173" s="109"/>
      <c r="DK173" s="109"/>
      <c r="DL173" s="109"/>
      <c r="DM173" s="109"/>
      <c r="DN173" s="109"/>
      <c r="DO173" s="109"/>
      <c r="DP173" s="109"/>
      <c r="DQ173" s="109"/>
      <c r="DR173" s="109"/>
      <c r="DS173" s="109"/>
      <c r="DT173" s="109"/>
      <c r="DU173" s="109"/>
      <c r="DV173" s="109"/>
      <c r="DW173" s="109"/>
      <c r="DX173" s="109"/>
      <c r="DY173" s="109"/>
      <c r="DZ173" s="109"/>
      <c r="EA173" s="109"/>
      <c r="EB173" s="109"/>
      <c r="EC173" s="109"/>
      <c r="ED173" s="109"/>
      <c r="EE173" s="109"/>
      <c r="EF173" s="109"/>
      <c r="EG173" s="109"/>
      <c r="EH173" s="109"/>
      <c r="EI173" s="109"/>
      <c r="EJ173" s="109"/>
      <c r="EK173" s="109"/>
      <c r="EL173" s="109"/>
      <c r="EM173" s="109"/>
      <c r="EN173" s="109"/>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c r="GO173" s="109"/>
      <c r="GP173" s="109"/>
      <c r="GQ173" s="109"/>
      <c r="GR173" s="109"/>
      <c r="GS173" s="109"/>
      <c r="GT173" s="109"/>
      <c r="GU173" s="109"/>
      <c r="GV173" s="109"/>
      <c r="GW173" s="109"/>
      <c r="GX173" s="109"/>
      <c r="GY173" s="109"/>
      <c r="GZ173" s="109"/>
      <c r="HA173" s="109"/>
      <c r="HB173" s="109"/>
      <c r="HC173" s="109"/>
      <c r="HD173" s="109"/>
      <c r="HE173" s="109"/>
      <c r="HF173" s="109"/>
      <c r="HG173" s="109"/>
      <c r="HH173" s="109"/>
      <c r="HI173" s="109"/>
      <c r="HJ173" s="109"/>
      <c r="HK173" s="109"/>
      <c r="HL173" s="109"/>
      <c r="HM173" s="109"/>
      <c r="HN173" s="109"/>
      <c r="HO173" s="109"/>
      <c r="HP173" s="109"/>
      <c r="HQ173" s="109"/>
      <c r="HR173" s="109"/>
      <c r="HS173" s="109"/>
      <c r="HT173" s="109"/>
      <c r="HU173" s="109"/>
      <c r="HV173" s="109"/>
      <c r="HW173" s="109"/>
      <c r="HX173" s="109"/>
      <c r="HY173" s="109"/>
      <c r="HZ173" s="109"/>
      <c r="IA173" s="109"/>
      <c r="IB173" s="109"/>
      <c r="IC173" s="109"/>
      <c r="ID173" s="109"/>
      <c r="IE173" s="109"/>
      <c r="IF173" s="109"/>
      <c r="IG173" s="109"/>
      <c r="IH173" s="109"/>
      <c r="II173" s="109"/>
      <c r="IJ173" s="109"/>
      <c r="IK173" s="109"/>
      <c r="IL173" s="109"/>
      <c r="IM173" s="109"/>
      <c r="IN173" s="109"/>
      <c r="IO173" s="109"/>
      <c r="IP173" s="109"/>
      <c r="IQ173" s="109"/>
      <c r="IR173" s="109"/>
      <c r="IS173" s="109"/>
      <c r="IT173" s="109"/>
      <c r="IU173" s="109"/>
      <c r="IV173" s="109"/>
      <c r="IW173" s="109"/>
      <c r="IX173" s="109"/>
      <c r="IY173" s="109"/>
      <c r="IZ173" s="109"/>
    </row>
    <row r="174" s="107" customFormat="1" ht="42" customHeight="1" spans="1:260">
      <c r="A174" s="128" t="s">
        <v>3278</v>
      </c>
      <c r="B174" s="128" t="s">
        <v>3279</v>
      </c>
      <c r="C174" s="128" t="s">
        <v>3280</v>
      </c>
      <c r="D174" s="124">
        <f t="shared" si="28"/>
        <v>0.42</v>
      </c>
      <c r="E174" s="141">
        <v>0.42</v>
      </c>
      <c r="F174" s="141">
        <f t="shared" si="27"/>
        <v>0</v>
      </c>
      <c r="G174" s="141"/>
      <c r="H174" s="137"/>
      <c r="I174" s="164"/>
      <c r="J174" s="141">
        <v>0.42</v>
      </c>
      <c r="K174" s="141"/>
      <c r="L174" s="163" t="s">
        <v>3262</v>
      </c>
      <c r="M174" s="160" t="s">
        <v>3247</v>
      </c>
      <c r="N174" s="160" t="s">
        <v>3182</v>
      </c>
      <c r="O174" s="160"/>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9"/>
      <c r="BQ174" s="109"/>
      <c r="BR174" s="109"/>
      <c r="BS174" s="109"/>
      <c r="BT174" s="109"/>
      <c r="BU174" s="109"/>
      <c r="BV174" s="109"/>
      <c r="BW174" s="109"/>
      <c r="BX174" s="109"/>
      <c r="BY174" s="109"/>
      <c r="BZ174" s="109"/>
      <c r="CA174" s="109"/>
      <c r="CB174" s="109"/>
      <c r="CC174" s="109"/>
      <c r="CD174" s="109"/>
      <c r="CE174" s="109"/>
      <c r="CF174" s="109"/>
      <c r="CG174" s="109"/>
      <c r="CH174" s="109"/>
      <c r="CI174" s="109"/>
      <c r="CJ174" s="109"/>
      <c r="CK174" s="109"/>
      <c r="CL174" s="109"/>
      <c r="CM174" s="109"/>
      <c r="CN174" s="109"/>
      <c r="CO174" s="109"/>
      <c r="CP174" s="109"/>
      <c r="CQ174" s="109"/>
      <c r="CR174" s="109"/>
      <c r="CS174" s="109"/>
      <c r="CT174" s="109"/>
      <c r="CU174" s="109"/>
      <c r="CV174" s="109"/>
      <c r="CW174" s="109"/>
      <c r="CX174" s="109"/>
      <c r="CY174" s="109"/>
      <c r="CZ174" s="109"/>
      <c r="DA174" s="109"/>
      <c r="DB174" s="109"/>
      <c r="DC174" s="109"/>
      <c r="DD174" s="109"/>
      <c r="DE174" s="109"/>
      <c r="DF174" s="109"/>
      <c r="DG174" s="109"/>
      <c r="DH174" s="109"/>
      <c r="DI174" s="109"/>
      <c r="DJ174" s="109"/>
      <c r="DK174" s="109"/>
      <c r="DL174" s="109"/>
      <c r="DM174" s="109"/>
      <c r="DN174" s="109"/>
      <c r="DO174" s="109"/>
      <c r="DP174" s="109"/>
      <c r="DQ174" s="109"/>
      <c r="DR174" s="109"/>
      <c r="DS174" s="109"/>
      <c r="DT174" s="109"/>
      <c r="DU174" s="109"/>
      <c r="DV174" s="109"/>
      <c r="DW174" s="109"/>
      <c r="DX174" s="109"/>
      <c r="DY174" s="109"/>
      <c r="DZ174" s="109"/>
      <c r="EA174" s="109"/>
      <c r="EB174" s="109"/>
      <c r="EC174" s="109"/>
      <c r="ED174" s="109"/>
      <c r="EE174" s="109"/>
      <c r="EF174" s="109"/>
      <c r="EG174" s="109"/>
      <c r="EH174" s="109"/>
      <c r="EI174" s="109"/>
      <c r="EJ174" s="109"/>
      <c r="EK174" s="109"/>
      <c r="EL174" s="109"/>
      <c r="EM174" s="109"/>
      <c r="EN174" s="109"/>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c r="GO174" s="109"/>
      <c r="GP174" s="109"/>
      <c r="GQ174" s="109"/>
      <c r="GR174" s="109"/>
      <c r="GS174" s="109"/>
      <c r="GT174" s="109"/>
      <c r="GU174" s="109"/>
      <c r="GV174" s="109"/>
      <c r="GW174" s="109"/>
      <c r="GX174" s="109"/>
      <c r="GY174" s="109"/>
      <c r="GZ174" s="109"/>
      <c r="HA174" s="109"/>
      <c r="HB174" s="109"/>
      <c r="HC174" s="109"/>
      <c r="HD174" s="109"/>
      <c r="HE174" s="109"/>
      <c r="HF174" s="109"/>
      <c r="HG174" s="109"/>
      <c r="HH174" s="109"/>
      <c r="HI174" s="109"/>
      <c r="HJ174" s="109"/>
      <c r="HK174" s="109"/>
      <c r="HL174" s="109"/>
      <c r="HM174" s="109"/>
      <c r="HN174" s="109"/>
      <c r="HO174" s="109"/>
      <c r="HP174" s="109"/>
      <c r="HQ174" s="109"/>
      <c r="HR174" s="109"/>
      <c r="HS174" s="109"/>
      <c r="HT174" s="109"/>
      <c r="HU174" s="109"/>
      <c r="HV174" s="109"/>
      <c r="HW174" s="109"/>
      <c r="HX174" s="109"/>
      <c r="HY174" s="109"/>
      <c r="HZ174" s="109"/>
      <c r="IA174" s="109"/>
      <c r="IB174" s="109"/>
      <c r="IC174" s="109"/>
      <c r="ID174" s="109"/>
      <c r="IE174" s="109"/>
      <c r="IF174" s="109"/>
      <c r="IG174" s="109"/>
      <c r="IH174" s="109"/>
      <c r="II174" s="109"/>
      <c r="IJ174" s="109"/>
      <c r="IK174" s="109"/>
      <c r="IL174" s="109"/>
      <c r="IM174" s="109"/>
      <c r="IN174" s="109"/>
      <c r="IO174" s="109"/>
      <c r="IP174" s="109"/>
      <c r="IQ174" s="109"/>
      <c r="IR174" s="109"/>
      <c r="IS174" s="109"/>
      <c r="IT174" s="109"/>
      <c r="IU174" s="109"/>
      <c r="IV174" s="109"/>
      <c r="IW174" s="109"/>
      <c r="IX174" s="109"/>
      <c r="IY174" s="109"/>
      <c r="IZ174" s="109"/>
    </row>
    <row r="175" s="107" customFormat="1" ht="42" customHeight="1" spans="1:260">
      <c r="A175" s="128" t="s">
        <v>3281</v>
      </c>
      <c r="B175" s="128" t="s">
        <v>3282</v>
      </c>
      <c r="C175" s="128" t="s">
        <v>3283</v>
      </c>
      <c r="D175" s="124">
        <f t="shared" si="28"/>
        <v>222</v>
      </c>
      <c r="E175" s="141">
        <v>222</v>
      </c>
      <c r="F175" s="141">
        <f t="shared" si="27"/>
        <v>0</v>
      </c>
      <c r="G175" s="141"/>
      <c r="H175" s="137"/>
      <c r="I175" s="164"/>
      <c r="J175" s="141">
        <v>222</v>
      </c>
      <c r="K175" s="141"/>
      <c r="L175" s="163" t="s">
        <v>3201</v>
      </c>
      <c r="M175" s="160" t="s">
        <v>3284</v>
      </c>
      <c r="N175" s="160" t="s">
        <v>3182</v>
      </c>
      <c r="O175" s="160"/>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c r="BJ175" s="109"/>
      <c r="BK175" s="109"/>
      <c r="BL175" s="109"/>
      <c r="BM175" s="109"/>
      <c r="BN175" s="109"/>
      <c r="BO175" s="109"/>
      <c r="BP175" s="109"/>
      <c r="BQ175" s="109"/>
      <c r="BR175" s="109"/>
      <c r="BS175" s="109"/>
      <c r="BT175" s="109"/>
      <c r="BU175" s="109"/>
      <c r="BV175" s="109"/>
      <c r="BW175" s="109"/>
      <c r="BX175" s="109"/>
      <c r="BY175" s="109"/>
      <c r="BZ175" s="109"/>
      <c r="CA175" s="109"/>
      <c r="CB175" s="109"/>
      <c r="CC175" s="109"/>
      <c r="CD175" s="109"/>
      <c r="CE175" s="109"/>
      <c r="CF175" s="109"/>
      <c r="CG175" s="109"/>
      <c r="CH175" s="109"/>
      <c r="CI175" s="109"/>
      <c r="CJ175" s="109"/>
      <c r="CK175" s="109"/>
      <c r="CL175" s="109"/>
      <c r="CM175" s="109"/>
      <c r="CN175" s="109"/>
      <c r="CO175" s="109"/>
      <c r="CP175" s="109"/>
      <c r="CQ175" s="109"/>
      <c r="CR175" s="109"/>
      <c r="CS175" s="109"/>
      <c r="CT175" s="109"/>
      <c r="CU175" s="109"/>
      <c r="CV175" s="109"/>
      <c r="CW175" s="109"/>
      <c r="CX175" s="109"/>
      <c r="CY175" s="109"/>
      <c r="CZ175" s="109"/>
      <c r="DA175" s="109"/>
      <c r="DB175" s="109"/>
      <c r="DC175" s="109"/>
      <c r="DD175" s="109"/>
      <c r="DE175" s="109"/>
      <c r="DF175" s="109"/>
      <c r="DG175" s="109"/>
      <c r="DH175" s="109"/>
      <c r="DI175" s="109"/>
      <c r="DJ175" s="109"/>
      <c r="DK175" s="109"/>
      <c r="DL175" s="109"/>
      <c r="DM175" s="109"/>
      <c r="DN175" s="109"/>
      <c r="DO175" s="109"/>
      <c r="DP175" s="109"/>
      <c r="DQ175" s="109"/>
      <c r="DR175" s="109"/>
      <c r="DS175" s="109"/>
      <c r="DT175" s="109"/>
      <c r="DU175" s="109"/>
      <c r="DV175" s="109"/>
      <c r="DW175" s="109"/>
      <c r="DX175" s="109"/>
      <c r="DY175" s="109"/>
      <c r="DZ175" s="109"/>
      <c r="EA175" s="109"/>
      <c r="EB175" s="109"/>
      <c r="EC175" s="109"/>
      <c r="ED175" s="109"/>
      <c r="EE175" s="109"/>
      <c r="EF175" s="109"/>
      <c r="EG175" s="109"/>
      <c r="EH175" s="109"/>
      <c r="EI175" s="109"/>
      <c r="EJ175" s="109"/>
      <c r="EK175" s="109"/>
      <c r="EL175" s="109"/>
      <c r="EM175" s="109"/>
      <c r="EN175" s="109"/>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c r="GO175" s="109"/>
      <c r="GP175" s="109"/>
      <c r="GQ175" s="109"/>
      <c r="GR175" s="109"/>
      <c r="GS175" s="109"/>
      <c r="GT175" s="109"/>
      <c r="GU175" s="109"/>
      <c r="GV175" s="109"/>
      <c r="GW175" s="109"/>
      <c r="GX175" s="109"/>
      <c r="GY175" s="109"/>
      <c r="GZ175" s="109"/>
      <c r="HA175" s="109"/>
      <c r="HB175" s="109"/>
      <c r="HC175" s="109"/>
      <c r="HD175" s="109"/>
      <c r="HE175" s="109"/>
      <c r="HF175" s="109"/>
      <c r="HG175" s="109"/>
      <c r="HH175" s="109"/>
      <c r="HI175" s="109"/>
      <c r="HJ175" s="109"/>
      <c r="HK175" s="109"/>
      <c r="HL175" s="109"/>
      <c r="HM175" s="109"/>
      <c r="HN175" s="109"/>
      <c r="HO175" s="109"/>
      <c r="HP175" s="109"/>
      <c r="HQ175" s="109"/>
      <c r="HR175" s="109"/>
      <c r="HS175" s="109"/>
      <c r="HT175" s="109"/>
      <c r="HU175" s="109"/>
      <c r="HV175" s="109"/>
      <c r="HW175" s="109"/>
      <c r="HX175" s="109"/>
      <c r="HY175" s="109"/>
      <c r="HZ175" s="109"/>
      <c r="IA175" s="109"/>
      <c r="IB175" s="109"/>
      <c r="IC175" s="109"/>
      <c r="ID175" s="109"/>
      <c r="IE175" s="109"/>
      <c r="IF175" s="109"/>
      <c r="IG175" s="109"/>
      <c r="IH175" s="109"/>
      <c r="II175" s="109"/>
      <c r="IJ175" s="109"/>
      <c r="IK175" s="109"/>
      <c r="IL175" s="109"/>
      <c r="IM175" s="109"/>
      <c r="IN175" s="109"/>
      <c r="IO175" s="109"/>
      <c r="IP175" s="109"/>
      <c r="IQ175" s="109"/>
      <c r="IR175" s="109"/>
      <c r="IS175" s="109"/>
      <c r="IT175" s="109"/>
      <c r="IU175" s="109"/>
      <c r="IV175" s="109"/>
      <c r="IW175" s="109"/>
      <c r="IX175" s="109"/>
      <c r="IY175" s="109"/>
      <c r="IZ175" s="109"/>
    </row>
    <row r="176" s="107" customFormat="1" ht="42" customHeight="1" spans="1:260">
      <c r="A176" s="128" t="s">
        <v>3285</v>
      </c>
      <c r="B176" s="128" t="s">
        <v>3286</v>
      </c>
      <c r="C176" s="128" t="s">
        <v>3287</v>
      </c>
      <c r="D176" s="124">
        <f t="shared" si="28"/>
        <v>144</v>
      </c>
      <c r="E176" s="189">
        <v>144</v>
      </c>
      <c r="F176" s="141"/>
      <c r="G176" s="141"/>
      <c r="H176" s="137"/>
      <c r="I176" s="164"/>
      <c r="J176" s="189">
        <v>144</v>
      </c>
      <c r="K176" s="137"/>
      <c r="L176" s="163" t="s">
        <v>3215</v>
      </c>
      <c r="M176" s="160" t="s">
        <v>3181</v>
      </c>
      <c r="N176" s="160" t="s">
        <v>3182</v>
      </c>
      <c r="O176" s="160"/>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9"/>
      <c r="BQ176" s="109"/>
      <c r="BR176" s="109"/>
      <c r="BS176" s="109"/>
      <c r="BT176" s="109"/>
      <c r="BU176" s="109"/>
      <c r="BV176" s="109"/>
      <c r="BW176" s="109"/>
      <c r="BX176" s="109"/>
      <c r="BY176" s="109"/>
      <c r="BZ176" s="109"/>
      <c r="CA176" s="109"/>
      <c r="CB176" s="109"/>
      <c r="CC176" s="109"/>
      <c r="CD176" s="109"/>
      <c r="CE176" s="109"/>
      <c r="CF176" s="109"/>
      <c r="CG176" s="109"/>
      <c r="CH176" s="109"/>
      <c r="CI176" s="109"/>
      <c r="CJ176" s="109"/>
      <c r="CK176" s="109"/>
      <c r="CL176" s="109"/>
      <c r="CM176" s="109"/>
      <c r="CN176" s="109"/>
      <c r="CO176" s="109"/>
      <c r="CP176" s="109"/>
      <c r="CQ176" s="109"/>
      <c r="CR176" s="109"/>
      <c r="CS176" s="109"/>
      <c r="CT176" s="109"/>
      <c r="CU176" s="109"/>
      <c r="CV176" s="109"/>
      <c r="CW176" s="109"/>
      <c r="CX176" s="109"/>
      <c r="CY176" s="109"/>
      <c r="CZ176" s="109"/>
      <c r="DA176" s="109"/>
      <c r="DB176" s="109"/>
      <c r="DC176" s="109"/>
      <c r="DD176" s="109"/>
      <c r="DE176" s="109"/>
      <c r="DF176" s="109"/>
      <c r="DG176" s="109"/>
      <c r="DH176" s="109"/>
      <c r="DI176" s="109"/>
      <c r="DJ176" s="109"/>
      <c r="DK176" s="109"/>
      <c r="DL176" s="109"/>
      <c r="DM176" s="109"/>
      <c r="DN176" s="109"/>
      <c r="DO176" s="109"/>
      <c r="DP176" s="109"/>
      <c r="DQ176" s="109"/>
      <c r="DR176" s="109"/>
      <c r="DS176" s="109"/>
      <c r="DT176" s="109"/>
      <c r="DU176" s="109"/>
      <c r="DV176" s="109"/>
      <c r="DW176" s="109"/>
      <c r="DX176" s="109"/>
      <c r="DY176" s="109"/>
      <c r="DZ176" s="109"/>
      <c r="EA176" s="109"/>
      <c r="EB176" s="109"/>
      <c r="EC176" s="109"/>
      <c r="ED176" s="109"/>
      <c r="EE176" s="109"/>
      <c r="EF176" s="109"/>
      <c r="EG176" s="109"/>
      <c r="EH176" s="109"/>
      <c r="EI176" s="109"/>
      <c r="EJ176" s="109"/>
      <c r="EK176" s="109"/>
      <c r="EL176" s="109"/>
      <c r="EM176" s="109"/>
      <c r="EN176" s="109"/>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c r="GO176" s="109"/>
      <c r="GP176" s="109"/>
      <c r="GQ176" s="109"/>
      <c r="GR176" s="109"/>
      <c r="GS176" s="109"/>
      <c r="GT176" s="109"/>
      <c r="GU176" s="109"/>
      <c r="GV176" s="109"/>
      <c r="GW176" s="109"/>
      <c r="GX176" s="109"/>
      <c r="GY176" s="109"/>
      <c r="GZ176" s="109"/>
      <c r="HA176" s="109"/>
      <c r="HB176" s="109"/>
      <c r="HC176" s="109"/>
      <c r="HD176" s="109"/>
      <c r="HE176" s="109"/>
      <c r="HF176" s="109"/>
      <c r="HG176" s="109"/>
      <c r="HH176" s="109"/>
      <c r="HI176" s="109"/>
      <c r="HJ176" s="109"/>
      <c r="HK176" s="109"/>
      <c r="HL176" s="109"/>
      <c r="HM176" s="109"/>
      <c r="HN176" s="109"/>
      <c r="HO176" s="109"/>
      <c r="HP176" s="109"/>
      <c r="HQ176" s="109"/>
      <c r="HR176" s="109"/>
      <c r="HS176" s="109"/>
      <c r="HT176" s="109"/>
      <c r="HU176" s="109"/>
      <c r="HV176" s="109"/>
      <c r="HW176" s="109"/>
      <c r="HX176" s="109"/>
      <c r="HY176" s="109"/>
      <c r="HZ176" s="109"/>
      <c r="IA176" s="109"/>
      <c r="IB176" s="109"/>
      <c r="IC176" s="109"/>
      <c r="ID176" s="109"/>
      <c r="IE176" s="109"/>
      <c r="IF176" s="109"/>
      <c r="IG176" s="109"/>
      <c r="IH176" s="109"/>
      <c r="II176" s="109"/>
      <c r="IJ176" s="109"/>
      <c r="IK176" s="109"/>
      <c r="IL176" s="109"/>
      <c r="IM176" s="109"/>
      <c r="IN176" s="109"/>
      <c r="IO176" s="109"/>
      <c r="IP176" s="109"/>
      <c r="IQ176" s="109"/>
      <c r="IR176" s="109"/>
      <c r="IS176" s="109"/>
      <c r="IT176" s="109"/>
      <c r="IU176" s="109"/>
      <c r="IV176" s="109"/>
      <c r="IW176" s="109"/>
      <c r="IX176" s="109"/>
      <c r="IY176" s="109"/>
      <c r="IZ176" s="109"/>
    </row>
    <row r="177" s="107" customFormat="1" ht="42" customHeight="1" spans="1:260">
      <c r="A177" s="128" t="s">
        <v>3288</v>
      </c>
      <c r="B177" s="128" t="s">
        <v>3288</v>
      </c>
      <c r="C177" s="128" t="s">
        <v>3289</v>
      </c>
      <c r="D177" s="124">
        <f t="shared" si="28"/>
        <v>80</v>
      </c>
      <c r="E177" s="189">
        <v>80</v>
      </c>
      <c r="F177" s="141"/>
      <c r="G177" s="141"/>
      <c r="H177" s="137"/>
      <c r="I177" s="164"/>
      <c r="J177" s="189">
        <v>80</v>
      </c>
      <c r="K177" s="137"/>
      <c r="L177" s="163" t="s">
        <v>3290</v>
      </c>
      <c r="M177" s="160" t="s">
        <v>3181</v>
      </c>
      <c r="N177" s="160" t="s">
        <v>3182</v>
      </c>
      <c r="O177" s="160"/>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c r="BJ177" s="109"/>
      <c r="BK177" s="109"/>
      <c r="BL177" s="109"/>
      <c r="BM177" s="109"/>
      <c r="BN177" s="109"/>
      <c r="BO177" s="109"/>
      <c r="BP177" s="109"/>
      <c r="BQ177" s="109"/>
      <c r="BR177" s="109"/>
      <c r="BS177" s="109"/>
      <c r="BT177" s="109"/>
      <c r="BU177" s="109"/>
      <c r="BV177" s="109"/>
      <c r="BW177" s="109"/>
      <c r="BX177" s="109"/>
      <c r="BY177" s="109"/>
      <c r="BZ177" s="109"/>
      <c r="CA177" s="109"/>
      <c r="CB177" s="109"/>
      <c r="CC177" s="109"/>
      <c r="CD177" s="109"/>
      <c r="CE177" s="109"/>
      <c r="CF177" s="109"/>
      <c r="CG177" s="109"/>
      <c r="CH177" s="109"/>
      <c r="CI177" s="109"/>
      <c r="CJ177" s="109"/>
      <c r="CK177" s="109"/>
      <c r="CL177" s="109"/>
      <c r="CM177" s="109"/>
      <c r="CN177" s="109"/>
      <c r="CO177" s="109"/>
      <c r="CP177" s="109"/>
      <c r="CQ177" s="109"/>
      <c r="CR177" s="109"/>
      <c r="CS177" s="109"/>
      <c r="CT177" s="109"/>
      <c r="CU177" s="109"/>
      <c r="CV177" s="109"/>
      <c r="CW177" s="109"/>
      <c r="CX177" s="109"/>
      <c r="CY177" s="109"/>
      <c r="CZ177" s="109"/>
      <c r="DA177" s="109"/>
      <c r="DB177" s="109"/>
      <c r="DC177" s="109"/>
      <c r="DD177" s="109"/>
      <c r="DE177" s="109"/>
      <c r="DF177" s="109"/>
      <c r="DG177" s="109"/>
      <c r="DH177" s="109"/>
      <c r="DI177" s="109"/>
      <c r="DJ177" s="109"/>
      <c r="DK177" s="109"/>
      <c r="DL177" s="109"/>
      <c r="DM177" s="109"/>
      <c r="DN177" s="109"/>
      <c r="DO177" s="109"/>
      <c r="DP177" s="109"/>
      <c r="DQ177" s="109"/>
      <c r="DR177" s="109"/>
      <c r="DS177" s="109"/>
      <c r="DT177" s="109"/>
      <c r="DU177" s="109"/>
      <c r="DV177" s="109"/>
      <c r="DW177" s="109"/>
      <c r="DX177" s="109"/>
      <c r="DY177" s="109"/>
      <c r="DZ177" s="109"/>
      <c r="EA177" s="109"/>
      <c r="EB177" s="109"/>
      <c r="EC177" s="109"/>
      <c r="ED177" s="109"/>
      <c r="EE177" s="109"/>
      <c r="EF177" s="109"/>
      <c r="EG177" s="109"/>
      <c r="EH177" s="109"/>
      <c r="EI177" s="109"/>
      <c r="EJ177" s="109"/>
      <c r="EK177" s="109"/>
      <c r="EL177" s="109"/>
      <c r="EM177" s="109"/>
      <c r="EN177" s="109"/>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c r="GO177" s="109"/>
      <c r="GP177" s="109"/>
      <c r="GQ177" s="109"/>
      <c r="GR177" s="109"/>
      <c r="GS177" s="109"/>
      <c r="GT177" s="109"/>
      <c r="GU177" s="109"/>
      <c r="GV177" s="109"/>
      <c r="GW177" s="109"/>
      <c r="GX177" s="109"/>
      <c r="GY177" s="109"/>
      <c r="GZ177" s="109"/>
      <c r="HA177" s="109"/>
      <c r="HB177" s="109"/>
      <c r="HC177" s="109"/>
      <c r="HD177" s="109"/>
      <c r="HE177" s="109"/>
      <c r="HF177" s="109"/>
      <c r="HG177" s="109"/>
      <c r="HH177" s="109"/>
      <c r="HI177" s="109"/>
      <c r="HJ177" s="109"/>
      <c r="HK177" s="109"/>
      <c r="HL177" s="109"/>
      <c r="HM177" s="109"/>
      <c r="HN177" s="109"/>
      <c r="HO177" s="109"/>
      <c r="HP177" s="109"/>
      <c r="HQ177" s="109"/>
      <c r="HR177" s="109"/>
      <c r="HS177" s="109"/>
      <c r="HT177" s="109"/>
      <c r="HU177" s="109"/>
      <c r="HV177" s="109"/>
      <c r="HW177" s="109"/>
      <c r="HX177" s="109"/>
      <c r="HY177" s="109"/>
      <c r="HZ177" s="109"/>
      <c r="IA177" s="109"/>
      <c r="IB177" s="109"/>
      <c r="IC177" s="109"/>
      <c r="ID177" s="109"/>
      <c r="IE177" s="109"/>
      <c r="IF177" s="109"/>
      <c r="IG177" s="109"/>
      <c r="IH177" s="109"/>
      <c r="II177" s="109"/>
      <c r="IJ177" s="109"/>
      <c r="IK177" s="109"/>
      <c r="IL177" s="109"/>
      <c r="IM177" s="109"/>
      <c r="IN177" s="109"/>
      <c r="IO177" s="109"/>
      <c r="IP177" s="109"/>
      <c r="IQ177" s="109"/>
      <c r="IR177" s="109"/>
      <c r="IS177" s="109"/>
      <c r="IT177" s="109"/>
      <c r="IU177" s="109"/>
      <c r="IV177" s="109"/>
      <c r="IW177" s="109"/>
      <c r="IX177" s="109"/>
      <c r="IY177" s="109"/>
      <c r="IZ177" s="109"/>
    </row>
    <row r="178" s="107" customFormat="1" ht="42" customHeight="1" spans="1:260">
      <c r="A178" s="128" t="s">
        <v>3291</v>
      </c>
      <c r="B178" s="128" t="s">
        <v>3292</v>
      </c>
      <c r="C178" s="128" t="s">
        <v>3293</v>
      </c>
      <c r="D178" s="124">
        <f t="shared" si="28"/>
        <v>7</v>
      </c>
      <c r="E178" s="189">
        <v>7</v>
      </c>
      <c r="F178" s="141"/>
      <c r="G178" s="141"/>
      <c r="H178" s="137"/>
      <c r="I178" s="164"/>
      <c r="J178" s="189">
        <v>7</v>
      </c>
      <c r="K178" s="137"/>
      <c r="L178" s="163" t="s">
        <v>3205</v>
      </c>
      <c r="M178" s="160" t="s">
        <v>3181</v>
      </c>
      <c r="N178" s="160" t="s">
        <v>3182</v>
      </c>
      <c r="O178" s="160"/>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c r="BJ178" s="109"/>
      <c r="BK178" s="109"/>
      <c r="BL178" s="109"/>
      <c r="BM178" s="109"/>
      <c r="BN178" s="109"/>
      <c r="BO178" s="109"/>
      <c r="BP178" s="109"/>
      <c r="BQ178" s="109"/>
      <c r="BR178" s="109"/>
      <c r="BS178" s="109"/>
      <c r="BT178" s="109"/>
      <c r="BU178" s="109"/>
      <c r="BV178" s="109"/>
      <c r="BW178" s="109"/>
      <c r="BX178" s="109"/>
      <c r="BY178" s="109"/>
      <c r="BZ178" s="109"/>
      <c r="CA178" s="109"/>
      <c r="CB178" s="109"/>
      <c r="CC178" s="109"/>
      <c r="CD178" s="109"/>
      <c r="CE178" s="109"/>
      <c r="CF178" s="109"/>
      <c r="CG178" s="109"/>
      <c r="CH178" s="109"/>
      <c r="CI178" s="109"/>
      <c r="CJ178" s="109"/>
      <c r="CK178" s="109"/>
      <c r="CL178" s="109"/>
      <c r="CM178" s="109"/>
      <c r="CN178" s="109"/>
      <c r="CO178" s="109"/>
      <c r="CP178" s="109"/>
      <c r="CQ178" s="109"/>
      <c r="CR178" s="109"/>
      <c r="CS178" s="109"/>
      <c r="CT178" s="109"/>
      <c r="CU178" s="109"/>
      <c r="CV178" s="109"/>
      <c r="CW178" s="109"/>
      <c r="CX178" s="109"/>
      <c r="CY178" s="109"/>
      <c r="CZ178" s="109"/>
      <c r="DA178" s="109"/>
      <c r="DB178" s="109"/>
      <c r="DC178" s="109"/>
      <c r="DD178" s="109"/>
      <c r="DE178" s="109"/>
      <c r="DF178" s="109"/>
      <c r="DG178" s="109"/>
      <c r="DH178" s="109"/>
      <c r="DI178" s="109"/>
      <c r="DJ178" s="109"/>
      <c r="DK178" s="109"/>
      <c r="DL178" s="109"/>
      <c r="DM178" s="109"/>
      <c r="DN178" s="109"/>
      <c r="DO178" s="109"/>
      <c r="DP178" s="109"/>
      <c r="DQ178" s="109"/>
      <c r="DR178" s="109"/>
      <c r="DS178" s="109"/>
      <c r="DT178" s="109"/>
      <c r="DU178" s="109"/>
      <c r="DV178" s="109"/>
      <c r="DW178" s="109"/>
      <c r="DX178" s="109"/>
      <c r="DY178" s="109"/>
      <c r="DZ178" s="109"/>
      <c r="EA178" s="109"/>
      <c r="EB178" s="109"/>
      <c r="EC178" s="109"/>
      <c r="ED178" s="109"/>
      <c r="EE178" s="109"/>
      <c r="EF178" s="109"/>
      <c r="EG178" s="109"/>
      <c r="EH178" s="109"/>
      <c r="EI178" s="109"/>
      <c r="EJ178" s="109"/>
      <c r="EK178" s="109"/>
      <c r="EL178" s="109"/>
      <c r="EM178" s="109"/>
      <c r="EN178" s="109"/>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c r="GO178" s="109"/>
      <c r="GP178" s="109"/>
      <c r="GQ178" s="109"/>
      <c r="GR178" s="109"/>
      <c r="GS178" s="109"/>
      <c r="GT178" s="109"/>
      <c r="GU178" s="109"/>
      <c r="GV178" s="109"/>
      <c r="GW178" s="109"/>
      <c r="GX178" s="109"/>
      <c r="GY178" s="109"/>
      <c r="GZ178" s="109"/>
      <c r="HA178" s="109"/>
      <c r="HB178" s="109"/>
      <c r="HC178" s="109"/>
      <c r="HD178" s="109"/>
      <c r="HE178" s="109"/>
      <c r="HF178" s="109"/>
      <c r="HG178" s="109"/>
      <c r="HH178" s="109"/>
      <c r="HI178" s="109"/>
      <c r="HJ178" s="109"/>
      <c r="HK178" s="109"/>
      <c r="HL178" s="109"/>
      <c r="HM178" s="109"/>
      <c r="HN178" s="109"/>
      <c r="HO178" s="109"/>
      <c r="HP178" s="109"/>
      <c r="HQ178" s="109"/>
      <c r="HR178" s="109"/>
      <c r="HS178" s="109"/>
      <c r="HT178" s="109"/>
      <c r="HU178" s="109"/>
      <c r="HV178" s="109"/>
      <c r="HW178" s="109"/>
      <c r="HX178" s="109"/>
      <c r="HY178" s="109"/>
      <c r="HZ178" s="109"/>
      <c r="IA178" s="109"/>
      <c r="IB178" s="109"/>
      <c r="IC178" s="109"/>
      <c r="ID178" s="109"/>
      <c r="IE178" s="109"/>
      <c r="IF178" s="109"/>
      <c r="IG178" s="109"/>
      <c r="IH178" s="109"/>
      <c r="II178" s="109"/>
      <c r="IJ178" s="109"/>
      <c r="IK178" s="109"/>
      <c r="IL178" s="109"/>
      <c r="IM178" s="109"/>
      <c r="IN178" s="109"/>
      <c r="IO178" s="109"/>
      <c r="IP178" s="109"/>
      <c r="IQ178" s="109"/>
      <c r="IR178" s="109"/>
      <c r="IS178" s="109"/>
      <c r="IT178" s="109"/>
      <c r="IU178" s="109"/>
      <c r="IV178" s="109"/>
      <c r="IW178" s="109"/>
      <c r="IX178" s="109"/>
      <c r="IY178" s="109"/>
      <c r="IZ178" s="109"/>
    </row>
    <row r="179" s="107" customFormat="1" ht="42" customHeight="1" spans="1:260">
      <c r="A179" s="128" t="s">
        <v>3294</v>
      </c>
      <c r="B179" s="128" t="s">
        <v>3295</v>
      </c>
      <c r="C179" s="128" t="s">
        <v>3296</v>
      </c>
      <c r="D179" s="124">
        <f t="shared" si="28"/>
        <v>21.9</v>
      </c>
      <c r="E179" s="189">
        <v>21.9</v>
      </c>
      <c r="F179" s="141"/>
      <c r="G179" s="141"/>
      <c r="H179" s="137"/>
      <c r="I179" s="164"/>
      <c r="J179" s="189">
        <v>21.9</v>
      </c>
      <c r="K179" s="137"/>
      <c r="L179" s="163" t="s">
        <v>3205</v>
      </c>
      <c r="M179" s="160" t="s">
        <v>3181</v>
      </c>
      <c r="N179" s="160" t="s">
        <v>3182</v>
      </c>
      <c r="O179" s="160"/>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09"/>
      <c r="DK179" s="109"/>
      <c r="DL179" s="109"/>
      <c r="DM179" s="109"/>
      <c r="DN179" s="109"/>
      <c r="DO179" s="109"/>
      <c r="DP179" s="109"/>
      <c r="DQ179" s="109"/>
      <c r="DR179" s="109"/>
      <c r="DS179" s="109"/>
      <c r="DT179" s="109"/>
      <c r="DU179" s="109"/>
      <c r="DV179" s="109"/>
      <c r="DW179" s="109"/>
      <c r="DX179" s="109"/>
      <c r="DY179" s="109"/>
      <c r="DZ179" s="109"/>
      <c r="EA179" s="109"/>
      <c r="EB179" s="109"/>
      <c r="EC179" s="109"/>
      <c r="ED179" s="109"/>
      <c r="EE179" s="109"/>
      <c r="EF179" s="109"/>
      <c r="EG179" s="109"/>
      <c r="EH179" s="109"/>
      <c r="EI179" s="109"/>
      <c r="EJ179" s="109"/>
      <c r="EK179" s="109"/>
      <c r="EL179" s="109"/>
      <c r="EM179" s="109"/>
      <c r="EN179" s="109"/>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c r="GO179" s="109"/>
      <c r="GP179" s="109"/>
      <c r="GQ179" s="109"/>
      <c r="GR179" s="109"/>
      <c r="GS179" s="109"/>
      <c r="GT179" s="109"/>
      <c r="GU179" s="109"/>
      <c r="GV179" s="109"/>
      <c r="GW179" s="109"/>
      <c r="GX179" s="109"/>
      <c r="GY179" s="109"/>
      <c r="GZ179" s="109"/>
      <c r="HA179" s="109"/>
      <c r="HB179" s="109"/>
      <c r="HC179" s="109"/>
      <c r="HD179" s="109"/>
      <c r="HE179" s="109"/>
      <c r="HF179" s="109"/>
      <c r="HG179" s="109"/>
      <c r="HH179" s="109"/>
      <c r="HI179" s="109"/>
      <c r="HJ179" s="109"/>
      <c r="HK179" s="109"/>
      <c r="HL179" s="109"/>
      <c r="HM179" s="109"/>
      <c r="HN179" s="109"/>
      <c r="HO179" s="109"/>
      <c r="HP179" s="109"/>
      <c r="HQ179" s="109"/>
      <c r="HR179" s="109"/>
      <c r="HS179" s="109"/>
      <c r="HT179" s="109"/>
      <c r="HU179" s="109"/>
      <c r="HV179" s="109"/>
      <c r="HW179" s="109"/>
      <c r="HX179" s="109"/>
      <c r="HY179" s="109"/>
      <c r="HZ179" s="109"/>
      <c r="IA179" s="109"/>
      <c r="IB179" s="109"/>
      <c r="IC179" s="109"/>
      <c r="ID179" s="109"/>
      <c r="IE179" s="109"/>
      <c r="IF179" s="109"/>
      <c r="IG179" s="109"/>
      <c r="IH179" s="109"/>
      <c r="II179" s="109"/>
      <c r="IJ179" s="109"/>
      <c r="IK179" s="109"/>
      <c r="IL179" s="109"/>
      <c r="IM179" s="109"/>
      <c r="IN179" s="109"/>
      <c r="IO179" s="109"/>
      <c r="IP179" s="109"/>
      <c r="IQ179" s="109"/>
      <c r="IR179" s="109"/>
      <c r="IS179" s="109"/>
      <c r="IT179" s="109"/>
      <c r="IU179" s="109"/>
      <c r="IV179" s="109"/>
      <c r="IW179" s="109"/>
      <c r="IX179" s="109"/>
      <c r="IY179" s="109"/>
      <c r="IZ179" s="109"/>
    </row>
    <row r="180" s="107" customFormat="1" ht="42" customHeight="1" spans="1:260">
      <c r="A180" s="128" t="s">
        <v>3297</v>
      </c>
      <c r="B180" s="128" t="s">
        <v>3298</v>
      </c>
      <c r="C180" s="128" t="s">
        <v>3299</v>
      </c>
      <c r="D180" s="124">
        <f t="shared" si="28"/>
        <v>1.75</v>
      </c>
      <c r="E180" s="189">
        <v>1.75</v>
      </c>
      <c r="F180" s="141"/>
      <c r="G180" s="141"/>
      <c r="H180" s="137"/>
      <c r="I180" s="164"/>
      <c r="J180" s="189">
        <v>1.75</v>
      </c>
      <c r="K180" s="137"/>
      <c r="L180" s="163" t="s">
        <v>3215</v>
      </c>
      <c r="M180" s="160" t="s">
        <v>3181</v>
      </c>
      <c r="N180" s="160" t="s">
        <v>3182</v>
      </c>
      <c r="O180" s="160"/>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109"/>
      <c r="DK180" s="109"/>
      <c r="DL180" s="109"/>
      <c r="DM180" s="109"/>
      <c r="DN180" s="109"/>
      <c r="DO180" s="109"/>
      <c r="DP180" s="109"/>
      <c r="DQ180" s="109"/>
      <c r="DR180" s="109"/>
      <c r="DS180" s="109"/>
      <c r="DT180" s="109"/>
      <c r="DU180" s="109"/>
      <c r="DV180" s="109"/>
      <c r="DW180" s="109"/>
      <c r="DX180" s="109"/>
      <c r="DY180" s="109"/>
      <c r="DZ180" s="109"/>
      <c r="EA180" s="109"/>
      <c r="EB180" s="109"/>
      <c r="EC180" s="109"/>
      <c r="ED180" s="109"/>
      <c r="EE180" s="109"/>
      <c r="EF180" s="109"/>
      <c r="EG180" s="109"/>
      <c r="EH180" s="109"/>
      <c r="EI180" s="109"/>
      <c r="EJ180" s="109"/>
      <c r="EK180" s="109"/>
      <c r="EL180" s="109"/>
      <c r="EM180" s="109"/>
      <c r="EN180" s="109"/>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c r="GO180" s="109"/>
      <c r="GP180" s="109"/>
      <c r="GQ180" s="109"/>
      <c r="GR180" s="109"/>
      <c r="GS180" s="109"/>
      <c r="GT180" s="109"/>
      <c r="GU180" s="109"/>
      <c r="GV180" s="109"/>
      <c r="GW180" s="109"/>
      <c r="GX180" s="109"/>
      <c r="GY180" s="109"/>
      <c r="GZ180" s="109"/>
      <c r="HA180" s="109"/>
      <c r="HB180" s="109"/>
      <c r="HC180" s="109"/>
      <c r="HD180" s="109"/>
      <c r="HE180" s="109"/>
      <c r="HF180" s="109"/>
      <c r="HG180" s="109"/>
      <c r="HH180" s="109"/>
      <c r="HI180" s="109"/>
      <c r="HJ180" s="109"/>
      <c r="HK180" s="109"/>
      <c r="HL180" s="109"/>
      <c r="HM180" s="109"/>
      <c r="HN180" s="109"/>
      <c r="HO180" s="109"/>
      <c r="HP180" s="109"/>
      <c r="HQ180" s="109"/>
      <c r="HR180" s="109"/>
      <c r="HS180" s="109"/>
      <c r="HT180" s="109"/>
      <c r="HU180" s="109"/>
      <c r="HV180" s="109"/>
      <c r="HW180" s="109"/>
      <c r="HX180" s="109"/>
      <c r="HY180" s="109"/>
      <c r="HZ180" s="109"/>
      <c r="IA180" s="109"/>
      <c r="IB180" s="109"/>
      <c r="IC180" s="109"/>
      <c r="ID180" s="109"/>
      <c r="IE180" s="109"/>
      <c r="IF180" s="109"/>
      <c r="IG180" s="109"/>
      <c r="IH180" s="109"/>
      <c r="II180" s="109"/>
      <c r="IJ180" s="109"/>
      <c r="IK180" s="109"/>
      <c r="IL180" s="109"/>
      <c r="IM180" s="109"/>
      <c r="IN180" s="109"/>
      <c r="IO180" s="109"/>
      <c r="IP180" s="109"/>
      <c r="IQ180" s="109"/>
      <c r="IR180" s="109"/>
      <c r="IS180" s="109"/>
      <c r="IT180" s="109"/>
      <c r="IU180" s="109"/>
      <c r="IV180" s="109"/>
      <c r="IW180" s="109"/>
      <c r="IX180" s="109"/>
      <c r="IY180" s="109"/>
      <c r="IZ180" s="109"/>
    </row>
    <row r="181" s="107" customFormat="1" ht="42" customHeight="1" spans="1:260">
      <c r="A181" s="128" t="s">
        <v>3300</v>
      </c>
      <c r="B181" s="128" t="s">
        <v>3301</v>
      </c>
      <c r="C181" s="128" t="s">
        <v>3302</v>
      </c>
      <c r="D181" s="124">
        <f t="shared" si="28"/>
        <v>233.196</v>
      </c>
      <c r="E181" s="189">
        <v>233.196</v>
      </c>
      <c r="F181" s="141"/>
      <c r="G181" s="141"/>
      <c r="H181" s="137"/>
      <c r="I181" s="164"/>
      <c r="J181" s="189">
        <v>233.196</v>
      </c>
      <c r="K181" s="137"/>
      <c r="L181" s="163" t="s">
        <v>3303</v>
      </c>
      <c r="M181" s="160" t="s">
        <v>3181</v>
      </c>
      <c r="N181" s="160" t="s">
        <v>3182</v>
      </c>
      <c r="O181" s="160"/>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09"/>
      <c r="BV181" s="109"/>
      <c r="BW181" s="109"/>
      <c r="BX181" s="109"/>
      <c r="BY181" s="109"/>
      <c r="BZ181" s="109"/>
      <c r="CA181" s="109"/>
      <c r="CB181" s="109"/>
      <c r="CC181" s="109"/>
      <c r="CD181" s="109"/>
      <c r="CE181" s="109"/>
      <c r="CF181" s="109"/>
      <c r="CG181" s="109"/>
      <c r="CH181" s="109"/>
      <c r="CI181" s="109"/>
      <c r="CJ181" s="109"/>
      <c r="CK181" s="109"/>
      <c r="CL181" s="109"/>
      <c r="CM181" s="109"/>
      <c r="CN181" s="109"/>
      <c r="CO181" s="109"/>
      <c r="CP181" s="109"/>
      <c r="CQ181" s="109"/>
      <c r="CR181" s="109"/>
      <c r="CS181" s="109"/>
      <c r="CT181" s="109"/>
      <c r="CU181" s="109"/>
      <c r="CV181" s="109"/>
      <c r="CW181" s="109"/>
      <c r="CX181" s="109"/>
      <c r="CY181" s="109"/>
      <c r="CZ181" s="109"/>
      <c r="DA181" s="109"/>
      <c r="DB181" s="109"/>
      <c r="DC181" s="109"/>
      <c r="DD181" s="109"/>
      <c r="DE181" s="109"/>
      <c r="DF181" s="109"/>
      <c r="DG181" s="109"/>
      <c r="DH181" s="109"/>
      <c r="DI181" s="109"/>
      <c r="DJ181" s="109"/>
      <c r="DK181" s="109"/>
      <c r="DL181" s="109"/>
      <c r="DM181" s="109"/>
      <c r="DN181" s="109"/>
      <c r="DO181" s="109"/>
      <c r="DP181" s="109"/>
      <c r="DQ181" s="109"/>
      <c r="DR181" s="109"/>
      <c r="DS181" s="109"/>
      <c r="DT181" s="109"/>
      <c r="DU181" s="109"/>
      <c r="DV181" s="109"/>
      <c r="DW181" s="109"/>
      <c r="DX181" s="109"/>
      <c r="DY181" s="109"/>
      <c r="DZ181" s="109"/>
      <c r="EA181" s="109"/>
      <c r="EB181" s="109"/>
      <c r="EC181" s="109"/>
      <c r="ED181" s="109"/>
      <c r="EE181" s="109"/>
      <c r="EF181" s="109"/>
      <c r="EG181" s="109"/>
      <c r="EH181" s="109"/>
      <c r="EI181" s="109"/>
      <c r="EJ181" s="109"/>
      <c r="EK181" s="109"/>
      <c r="EL181" s="109"/>
      <c r="EM181" s="109"/>
      <c r="EN181" s="109"/>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c r="GO181" s="109"/>
      <c r="GP181" s="109"/>
      <c r="GQ181" s="109"/>
      <c r="GR181" s="109"/>
      <c r="GS181" s="109"/>
      <c r="GT181" s="109"/>
      <c r="GU181" s="109"/>
      <c r="GV181" s="109"/>
      <c r="GW181" s="109"/>
      <c r="GX181" s="109"/>
      <c r="GY181" s="109"/>
      <c r="GZ181" s="109"/>
      <c r="HA181" s="109"/>
      <c r="HB181" s="109"/>
      <c r="HC181" s="109"/>
      <c r="HD181" s="109"/>
      <c r="HE181" s="109"/>
      <c r="HF181" s="109"/>
      <c r="HG181" s="109"/>
      <c r="HH181" s="109"/>
      <c r="HI181" s="109"/>
      <c r="HJ181" s="109"/>
      <c r="HK181" s="109"/>
      <c r="HL181" s="109"/>
      <c r="HM181" s="109"/>
      <c r="HN181" s="109"/>
      <c r="HO181" s="109"/>
      <c r="HP181" s="109"/>
      <c r="HQ181" s="109"/>
      <c r="HR181" s="109"/>
      <c r="HS181" s="109"/>
      <c r="HT181" s="109"/>
      <c r="HU181" s="109"/>
      <c r="HV181" s="109"/>
      <c r="HW181" s="109"/>
      <c r="HX181" s="109"/>
      <c r="HY181" s="109"/>
      <c r="HZ181" s="109"/>
      <c r="IA181" s="109"/>
      <c r="IB181" s="109"/>
      <c r="IC181" s="109"/>
      <c r="ID181" s="109"/>
      <c r="IE181" s="109"/>
      <c r="IF181" s="109"/>
      <c r="IG181" s="109"/>
      <c r="IH181" s="109"/>
      <c r="II181" s="109"/>
      <c r="IJ181" s="109"/>
      <c r="IK181" s="109"/>
      <c r="IL181" s="109"/>
      <c r="IM181" s="109"/>
      <c r="IN181" s="109"/>
      <c r="IO181" s="109"/>
      <c r="IP181" s="109"/>
      <c r="IQ181" s="109"/>
      <c r="IR181" s="109"/>
      <c r="IS181" s="109"/>
      <c r="IT181" s="109"/>
      <c r="IU181" s="109"/>
      <c r="IV181" s="109"/>
      <c r="IW181" s="109"/>
      <c r="IX181" s="109"/>
      <c r="IY181" s="109"/>
      <c r="IZ181" s="109"/>
    </row>
    <row r="182" s="107" customFormat="1" ht="42" customHeight="1" spans="1:260">
      <c r="A182" s="128" t="s">
        <v>3304</v>
      </c>
      <c r="B182" s="128" t="s">
        <v>3305</v>
      </c>
      <c r="C182" s="128" t="s">
        <v>3306</v>
      </c>
      <c r="D182" s="124">
        <f t="shared" si="28"/>
        <v>3</v>
      </c>
      <c r="E182" s="189">
        <v>3</v>
      </c>
      <c r="F182" s="141"/>
      <c r="G182" s="141"/>
      <c r="H182" s="137"/>
      <c r="I182" s="164"/>
      <c r="J182" s="189">
        <v>3</v>
      </c>
      <c r="K182" s="137"/>
      <c r="L182" s="163" t="s">
        <v>3205</v>
      </c>
      <c r="M182" s="160" t="s">
        <v>3181</v>
      </c>
      <c r="N182" s="160" t="s">
        <v>3182</v>
      </c>
      <c r="O182" s="160"/>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9"/>
      <c r="BQ182" s="109"/>
      <c r="BR182" s="109"/>
      <c r="BS182" s="109"/>
      <c r="BT182" s="109"/>
      <c r="BU182" s="109"/>
      <c r="BV182" s="109"/>
      <c r="BW182" s="109"/>
      <c r="BX182" s="109"/>
      <c r="BY182" s="109"/>
      <c r="BZ182" s="109"/>
      <c r="CA182" s="109"/>
      <c r="CB182" s="109"/>
      <c r="CC182" s="109"/>
      <c r="CD182" s="109"/>
      <c r="CE182" s="109"/>
      <c r="CF182" s="109"/>
      <c r="CG182" s="109"/>
      <c r="CH182" s="109"/>
      <c r="CI182" s="109"/>
      <c r="CJ182" s="109"/>
      <c r="CK182" s="109"/>
      <c r="CL182" s="109"/>
      <c r="CM182" s="109"/>
      <c r="CN182" s="109"/>
      <c r="CO182" s="109"/>
      <c r="CP182" s="109"/>
      <c r="CQ182" s="109"/>
      <c r="CR182" s="109"/>
      <c r="CS182" s="109"/>
      <c r="CT182" s="109"/>
      <c r="CU182" s="109"/>
      <c r="CV182" s="109"/>
      <c r="CW182" s="109"/>
      <c r="CX182" s="109"/>
      <c r="CY182" s="109"/>
      <c r="CZ182" s="109"/>
      <c r="DA182" s="109"/>
      <c r="DB182" s="109"/>
      <c r="DC182" s="109"/>
      <c r="DD182" s="109"/>
      <c r="DE182" s="109"/>
      <c r="DF182" s="109"/>
      <c r="DG182" s="109"/>
      <c r="DH182" s="109"/>
      <c r="DI182" s="109"/>
      <c r="DJ182" s="109"/>
      <c r="DK182" s="109"/>
      <c r="DL182" s="109"/>
      <c r="DM182" s="109"/>
      <c r="DN182" s="109"/>
      <c r="DO182" s="109"/>
      <c r="DP182" s="109"/>
      <c r="DQ182" s="109"/>
      <c r="DR182" s="109"/>
      <c r="DS182" s="109"/>
      <c r="DT182" s="109"/>
      <c r="DU182" s="109"/>
      <c r="DV182" s="109"/>
      <c r="DW182" s="109"/>
      <c r="DX182" s="109"/>
      <c r="DY182" s="109"/>
      <c r="DZ182" s="109"/>
      <c r="EA182" s="109"/>
      <c r="EB182" s="109"/>
      <c r="EC182" s="109"/>
      <c r="ED182" s="109"/>
      <c r="EE182" s="109"/>
      <c r="EF182" s="109"/>
      <c r="EG182" s="109"/>
      <c r="EH182" s="109"/>
      <c r="EI182" s="109"/>
      <c r="EJ182" s="109"/>
      <c r="EK182" s="109"/>
      <c r="EL182" s="109"/>
      <c r="EM182" s="109"/>
      <c r="EN182" s="109"/>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c r="GO182" s="109"/>
      <c r="GP182" s="109"/>
      <c r="GQ182" s="109"/>
      <c r="GR182" s="109"/>
      <c r="GS182" s="109"/>
      <c r="GT182" s="109"/>
      <c r="GU182" s="109"/>
      <c r="GV182" s="109"/>
      <c r="GW182" s="109"/>
      <c r="GX182" s="109"/>
      <c r="GY182" s="109"/>
      <c r="GZ182" s="109"/>
      <c r="HA182" s="109"/>
      <c r="HB182" s="109"/>
      <c r="HC182" s="109"/>
      <c r="HD182" s="109"/>
      <c r="HE182" s="109"/>
      <c r="HF182" s="109"/>
      <c r="HG182" s="109"/>
      <c r="HH182" s="109"/>
      <c r="HI182" s="109"/>
      <c r="HJ182" s="109"/>
      <c r="HK182" s="109"/>
      <c r="HL182" s="109"/>
      <c r="HM182" s="109"/>
      <c r="HN182" s="109"/>
      <c r="HO182" s="109"/>
      <c r="HP182" s="109"/>
      <c r="HQ182" s="109"/>
      <c r="HR182" s="109"/>
      <c r="HS182" s="109"/>
      <c r="HT182" s="109"/>
      <c r="HU182" s="109"/>
      <c r="HV182" s="109"/>
      <c r="HW182" s="109"/>
      <c r="HX182" s="109"/>
      <c r="HY182" s="109"/>
      <c r="HZ182" s="109"/>
      <c r="IA182" s="109"/>
      <c r="IB182" s="109"/>
      <c r="IC182" s="109"/>
      <c r="ID182" s="109"/>
      <c r="IE182" s="109"/>
      <c r="IF182" s="109"/>
      <c r="IG182" s="109"/>
      <c r="IH182" s="109"/>
      <c r="II182" s="109"/>
      <c r="IJ182" s="109"/>
      <c r="IK182" s="109"/>
      <c r="IL182" s="109"/>
      <c r="IM182" s="109"/>
      <c r="IN182" s="109"/>
      <c r="IO182" s="109"/>
      <c r="IP182" s="109"/>
      <c r="IQ182" s="109"/>
      <c r="IR182" s="109"/>
      <c r="IS182" s="109"/>
      <c r="IT182" s="109"/>
      <c r="IU182" s="109"/>
      <c r="IV182" s="109"/>
      <c r="IW182" s="109"/>
      <c r="IX182" s="109"/>
      <c r="IY182" s="109"/>
      <c r="IZ182" s="109"/>
    </row>
    <row r="183" s="107" customFormat="1" ht="42" customHeight="1" spans="1:260">
      <c r="A183" s="128" t="s">
        <v>3307</v>
      </c>
      <c r="B183" s="128" t="s">
        <v>3308</v>
      </c>
      <c r="C183" s="128" t="s">
        <v>3309</v>
      </c>
      <c r="D183" s="124">
        <f t="shared" si="28"/>
        <v>100</v>
      </c>
      <c r="E183" s="189">
        <v>100</v>
      </c>
      <c r="F183" s="141"/>
      <c r="G183" s="141"/>
      <c r="H183" s="137"/>
      <c r="I183" s="164"/>
      <c r="J183" s="189">
        <v>100</v>
      </c>
      <c r="K183" s="137"/>
      <c r="L183" s="163" t="s">
        <v>3180</v>
      </c>
      <c r="M183" s="160" t="s">
        <v>3181</v>
      </c>
      <c r="N183" s="160" t="s">
        <v>3182</v>
      </c>
      <c r="O183" s="160"/>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09"/>
      <c r="BV183" s="109"/>
      <c r="BW183" s="109"/>
      <c r="BX183" s="109"/>
      <c r="BY183" s="109"/>
      <c r="BZ183" s="109"/>
      <c r="CA183" s="109"/>
      <c r="CB183" s="109"/>
      <c r="CC183" s="109"/>
      <c r="CD183" s="109"/>
      <c r="CE183" s="109"/>
      <c r="CF183" s="109"/>
      <c r="CG183" s="109"/>
      <c r="CH183" s="109"/>
      <c r="CI183" s="109"/>
      <c r="CJ183" s="109"/>
      <c r="CK183" s="109"/>
      <c r="CL183" s="109"/>
      <c r="CM183" s="109"/>
      <c r="CN183" s="109"/>
      <c r="CO183" s="109"/>
      <c r="CP183" s="109"/>
      <c r="CQ183" s="109"/>
      <c r="CR183" s="109"/>
      <c r="CS183" s="109"/>
      <c r="CT183" s="109"/>
      <c r="CU183" s="109"/>
      <c r="CV183" s="109"/>
      <c r="CW183" s="109"/>
      <c r="CX183" s="109"/>
      <c r="CY183" s="109"/>
      <c r="CZ183" s="109"/>
      <c r="DA183" s="109"/>
      <c r="DB183" s="109"/>
      <c r="DC183" s="109"/>
      <c r="DD183" s="109"/>
      <c r="DE183" s="109"/>
      <c r="DF183" s="109"/>
      <c r="DG183" s="109"/>
      <c r="DH183" s="109"/>
      <c r="DI183" s="109"/>
      <c r="DJ183" s="109"/>
      <c r="DK183" s="109"/>
      <c r="DL183" s="109"/>
      <c r="DM183" s="109"/>
      <c r="DN183" s="109"/>
      <c r="DO183" s="109"/>
      <c r="DP183" s="109"/>
      <c r="DQ183" s="109"/>
      <c r="DR183" s="109"/>
      <c r="DS183" s="109"/>
      <c r="DT183" s="109"/>
      <c r="DU183" s="109"/>
      <c r="DV183" s="109"/>
      <c r="DW183" s="109"/>
      <c r="DX183" s="109"/>
      <c r="DY183" s="109"/>
      <c r="DZ183" s="109"/>
      <c r="EA183" s="109"/>
      <c r="EB183" s="109"/>
      <c r="EC183" s="109"/>
      <c r="ED183" s="109"/>
      <c r="EE183" s="109"/>
      <c r="EF183" s="109"/>
      <c r="EG183" s="109"/>
      <c r="EH183" s="109"/>
      <c r="EI183" s="109"/>
      <c r="EJ183" s="109"/>
      <c r="EK183" s="109"/>
      <c r="EL183" s="109"/>
      <c r="EM183" s="109"/>
      <c r="EN183" s="109"/>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c r="GO183" s="109"/>
      <c r="GP183" s="109"/>
      <c r="GQ183" s="109"/>
      <c r="GR183" s="109"/>
      <c r="GS183" s="109"/>
      <c r="GT183" s="109"/>
      <c r="GU183" s="109"/>
      <c r="GV183" s="109"/>
      <c r="GW183" s="109"/>
      <c r="GX183" s="109"/>
      <c r="GY183" s="109"/>
      <c r="GZ183" s="109"/>
      <c r="HA183" s="109"/>
      <c r="HB183" s="109"/>
      <c r="HC183" s="109"/>
      <c r="HD183" s="109"/>
      <c r="HE183" s="109"/>
      <c r="HF183" s="109"/>
      <c r="HG183" s="109"/>
      <c r="HH183" s="109"/>
      <c r="HI183" s="109"/>
      <c r="HJ183" s="109"/>
      <c r="HK183" s="109"/>
      <c r="HL183" s="109"/>
      <c r="HM183" s="109"/>
      <c r="HN183" s="109"/>
      <c r="HO183" s="109"/>
      <c r="HP183" s="109"/>
      <c r="HQ183" s="109"/>
      <c r="HR183" s="109"/>
      <c r="HS183" s="109"/>
      <c r="HT183" s="109"/>
      <c r="HU183" s="109"/>
      <c r="HV183" s="109"/>
      <c r="HW183" s="109"/>
      <c r="HX183" s="109"/>
      <c r="HY183" s="109"/>
      <c r="HZ183" s="109"/>
      <c r="IA183" s="109"/>
      <c r="IB183" s="109"/>
      <c r="IC183" s="109"/>
      <c r="ID183" s="109"/>
      <c r="IE183" s="109"/>
      <c r="IF183" s="109"/>
      <c r="IG183" s="109"/>
      <c r="IH183" s="109"/>
      <c r="II183" s="109"/>
      <c r="IJ183" s="109"/>
      <c r="IK183" s="109"/>
      <c r="IL183" s="109"/>
      <c r="IM183" s="109"/>
      <c r="IN183" s="109"/>
      <c r="IO183" s="109"/>
      <c r="IP183" s="109"/>
      <c r="IQ183" s="109"/>
      <c r="IR183" s="109"/>
      <c r="IS183" s="109"/>
      <c r="IT183" s="109"/>
      <c r="IU183" s="109"/>
      <c r="IV183" s="109"/>
      <c r="IW183" s="109"/>
      <c r="IX183" s="109"/>
      <c r="IY183" s="109"/>
      <c r="IZ183" s="109"/>
    </row>
    <row r="184" s="107" customFormat="1" ht="42" customHeight="1" spans="1:260">
      <c r="A184" s="128" t="s">
        <v>3310</v>
      </c>
      <c r="B184" s="128" t="s">
        <v>3311</v>
      </c>
      <c r="C184" s="128" t="s">
        <v>3312</v>
      </c>
      <c r="D184" s="124">
        <f t="shared" si="28"/>
        <v>57.98</v>
      </c>
      <c r="E184" s="189">
        <v>57.98</v>
      </c>
      <c r="F184" s="141"/>
      <c r="G184" s="141"/>
      <c r="H184" s="137"/>
      <c r="I184" s="164"/>
      <c r="J184" s="189">
        <v>57.98</v>
      </c>
      <c r="K184" s="137"/>
      <c r="L184" s="163" t="s">
        <v>3258</v>
      </c>
      <c r="M184" s="160" t="s">
        <v>3247</v>
      </c>
      <c r="N184" s="160" t="s">
        <v>3182</v>
      </c>
      <c r="O184" s="160"/>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c r="BJ184" s="109"/>
      <c r="BK184" s="109"/>
      <c r="BL184" s="109"/>
      <c r="BM184" s="109"/>
      <c r="BN184" s="109"/>
      <c r="BO184" s="109"/>
      <c r="BP184" s="109"/>
      <c r="BQ184" s="109"/>
      <c r="BR184" s="109"/>
      <c r="BS184" s="109"/>
      <c r="BT184" s="109"/>
      <c r="BU184" s="109"/>
      <c r="BV184" s="109"/>
      <c r="BW184" s="109"/>
      <c r="BX184" s="109"/>
      <c r="BY184" s="109"/>
      <c r="BZ184" s="109"/>
      <c r="CA184" s="109"/>
      <c r="CB184" s="109"/>
      <c r="CC184" s="109"/>
      <c r="CD184" s="109"/>
      <c r="CE184" s="109"/>
      <c r="CF184" s="109"/>
      <c r="CG184" s="109"/>
      <c r="CH184" s="109"/>
      <c r="CI184" s="109"/>
      <c r="CJ184" s="109"/>
      <c r="CK184" s="109"/>
      <c r="CL184" s="109"/>
      <c r="CM184" s="109"/>
      <c r="CN184" s="109"/>
      <c r="CO184" s="109"/>
      <c r="CP184" s="109"/>
      <c r="CQ184" s="109"/>
      <c r="CR184" s="109"/>
      <c r="CS184" s="109"/>
      <c r="CT184" s="109"/>
      <c r="CU184" s="109"/>
      <c r="CV184" s="109"/>
      <c r="CW184" s="109"/>
      <c r="CX184" s="109"/>
      <c r="CY184" s="109"/>
      <c r="CZ184" s="109"/>
      <c r="DA184" s="109"/>
      <c r="DB184" s="109"/>
      <c r="DC184" s="109"/>
      <c r="DD184" s="109"/>
      <c r="DE184" s="109"/>
      <c r="DF184" s="109"/>
      <c r="DG184" s="109"/>
      <c r="DH184" s="109"/>
      <c r="DI184" s="109"/>
      <c r="DJ184" s="109"/>
      <c r="DK184" s="109"/>
      <c r="DL184" s="109"/>
      <c r="DM184" s="109"/>
      <c r="DN184" s="109"/>
      <c r="DO184" s="109"/>
      <c r="DP184" s="109"/>
      <c r="DQ184" s="109"/>
      <c r="DR184" s="109"/>
      <c r="DS184" s="109"/>
      <c r="DT184" s="109"/>
      <c r="DU184" s="109"/>
      <c r="DV184" s="109"/>
      <c r="DW184" s="109"/>
      <c r="DX184" s="109"/>
      <c r="DY184" s="109"/>
      <c r="DZ184" s="109"/>
      <c r="EA184" s="109"/>
      <c r="EB184" s="109"/>
      <c r="EC184" s="109"/>
      <c r="ED184" s="109"/>
      <c r="EE184" s="109"/>
      <c r="EF184" s="109"/>
      <c r="EG184" s="109"/>
      <c r="EH184" s="109"/>
      <c r="EI184" s="109"/>
      <c r="EJ184" s="109"/>
      <c r="EK184" s="109"/>
      <c r="EL184" s="109"/>
      <c r="EM184" s="109"/>
      <c r="EN184" s="109"/>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c r="GO184" s="109"/>
      <c r="GP184" s="109"/>
      <c r="GQ184" s="109"/>
      <c r="GR184" s="109"/>
      <c r="GS184" s="109"/>
      <c r="GT184" s="109"/>
      <c r="GU184" s="109"/>
      <c r="GV184" s="109"/>
      <c r="GW184" s="109"/>
      <c r="GX184" s="109"/>
      <c r="GY184" s="109"/>
      <c r="GZ184" s="109"/>
      <c r="HA184" s="109"/>
      <c r="HB184" s="109"/>
      <c r="HC184" s="109"/>
      <c r="HD184" s="109"/>
      <c r="HE184" s="109"/>
      <c r="HF184" s="109"/>
      <c r="HG184" s="109"/>
      <c r="HH184" s="109"/>
      <c r="HI184" s="109"/>
      <c r="HJ184" s="109"/>
      <c r="HK184" s="109"/>
      <c r="HL184" s="109"/>
      <c r="HM184" s="109"/>
      <c r="HN184" s="109"/>
      <c r="HO184" s="109"/>
      <c r="HP184" s="109"/>
      <c r="HQ184" s="109"/>
      <c r="HR184" s="109"/>
      <c r="HS184" s="109"/>
      <c r="HT184" s="109"/>
      <c r="HU184" s="109"/>
      <c r="HV184" s="109"/>
      <c r="HW184" s="109"/>
      <c r="HX184" s="109"/>
      <c r="HY184" s="109"/>
      <c r="HZ184" s="109"/>
      <c r="IA184" s="109"/>
      <c r="IB184" s="109"/>
      <c r="IC184" s="109"/>
      <c r="ID184" s="109"/>
      <c r="IE184" s="109"/>
      <c r="IF184" s="109"/>
      <c r="IG184" s="109"/>
      <c r="IH184" s="109"/>
      <c r="II184" s="109"/>
      <c r="IJ184" s="109"/>
      <c r="IK184" s="109"/>
      <c r="IL184" s="109"/>
      <c r="IM184" s="109"/>
      <c r="IN184" s="109"/>
      <c r="IO184" s="109"/>
      <c r="IP184" s="109"/>
      <c r="IQ184" s="109"/>
      <c r="IR184" s="109"/>
      <c r="IS184" s="109"/>
      <c r="IT184" s="109"/>
      <c r="IU184" s="109"/>
      <c r="IV184" s="109"/>
      <c r="IW184" s="109"/>
      <c r="IX184" s="109"/>
      <c r="IY184" s="109"/>
      <c r="IZ184" s="109"/>
    </row>
    <row r="185" s="107" customFormat="1" ht="42" customHeight="1" spans="1:260">
      <c r="A185" s="149"/>
      <c r="B185" s="128"/>
      <c r="C185" s="128"/>
      <c r="D185" s="124">
        <f t="shared" si="28"/>
        <v>0</v>
      </c>
      <c r="E185" s="141"/>
      <c r="F185" s="141"/>
      <c r="G185" s="141"/>
      <c r="H185" s="137"/>
      <c r="I185" s="164"/>
      <c r="J185" s="167"/>
      <c r="K185" s="141"/>
      <c r="L185" s="200"/>
      <c r="M185" s="201"/>
      <c r="N185" s="160"/>
      <c r="O185" s="160"/>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09"/>
      <c r="BV185" s="109"/>
      <c r="BW185" s="109"/>
      <c r="BX185" s="109"/>
      <c r="BY185" s="109"/>
      <c r="BZ185" s="109"/>
      <c r="CA185" s="109"/>
      <c r="CB185" s="109"/>
      <c r="CC185" s="109"/>
      <c r="CD185" s="109"/>
      <c r="CE185" s="109"/>
      <c r="CF185" s="109"/>
      <c r="CG185" s="109"/>
      <c r="CH185" s="109"/>
      <c r="CI185" s="109"/>
      <c r="CJ185" s="109"/>
      <c r="CK185" s="109"/>
      <c r="CL185" s="109"/>
      <c r="CM185" s="109"/>
      <c r="CN185" s="109"/>
      <c r="CO185" s="109"/>
      <c r="CP185" s="109"/>
      <c r="CQ185" s="109"/>
      <c r="CR185" s="109"/>
      <c r="CS185" s="109"/>
      <c r="CT185" s="109"/>
      <c r="CU185" s="109"/>
      <c r="CV185" s="109"/>
      <c r="CW185" s="109"/>
      <c r="CX185" s="109"/>
      <c r="CY185" s="109"/>
      <c r="CZ185" s="109"/>
      <c r="DA185" s="109"/>
      <c r="DB185" s="109"/>
      <c r="DC185" s="109"/>
      <c r="DD185" s="109"/>
      <c r="DE185" s="109"/>
      <c r="DF185" s="109"/>
      <c r="DG185" s="109"/>
      <c r="DH185" s="109"/>
      <c r="DI185" s="109"/>
      <c r="DJ185" s="109"/>
      <c r="DK185" s="109"/>
      <c r="DL185" s="109"/>
      <c r="DM185" s="109"/>
      <c r="DN185" s="109"/>
      <c r="DO185" s="109"/>
      <c r="DP185" s="109"/>
      <c r="DQ185" s="109"/>
      <c r="DR185" s="109"/>
      <c r="DS185" s="109"/>
      <c r="DT185" s="109"/>
      <c r="DU185" s="109"/>
      <c r="DV185" s="109"/>
      <c r="DW185" s="109"/>
      <c r="DX185" s="109"/>
      <c r="DY185" s="109"/>
      <c r="DZ185" s="109"/>
      <c r="EA185" s="109"/>
      <c r="EB185" s="109"/>
      <c r="EC185" s="109"/>
      <c r="ED185" s="109"/>
      <c r="EE185" s="109"/>
      <c r="EF185" s="109"/>
      <c r="EG185" s="109"/>
      <c r="EH185" s="109"/>
      <c r="EI185" s="109"/>
      <c r="EJ185" s="109"/>
      <c r="EK185" s="109"/>
      <c r="EL185" s="109"/>
      <c r="EM185" s="109"/>
      <c r="EN185" s="109"/>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c r="GO185" s="109"/>
      <c r="GP185" s="109"/>
      <c r="GQ185" s="109"/>
      <c r="GR185" s="109"/>
      <c r="GS185" s="109"/>
      <c r="GT185" s="109"/>
      <c r="GU185" s="109"/>
      <c r="GV185" s="109"/>
      <c r="GW185" s="109"/>
      <c r="GX185" s="109"/>
      <c r="GY185" s="109"/>
      <c r="GZ185" s="109"/>
      <c r="HA185" s="109"/>
      <c r="HB185" s="109"/>
      <c r="HC185" s="109"/>
      <c r="HD185" s="109"/>
      <c r="HE185" s="109"/>
      <c r="HF185" s="109"/>
      <c r="HG185" s="109"/>
      <c r="HH185" s="109"/>
      <c r="HI185" s="109"/>
      <c r="HJ185" s="109"/>
      <c r="HK185" s="109"/>
      <c r="HL185" s="109"/>
      <c r="HM185" s="109"/>
      <c r="HN185" s="109"/>
      <c r="HO185" s="109"/>
      <c r="HP185" s="109"/>
      <c r="HQ185" s="109"/>
      <c r="HR185" s="109"/>
      <c r="HS185" s="109"/>
      <c r="HT185" s="109"/>
      <c r="HU185" s="109"/>
      <c r="HV185" s="109"/>
      <c r="HW185" s="109"/>
      <c r="HX185" s="109"/>
      <c r="HY185" s="109"/>
      <c r="HZ185" s="109"/>
      <c r="IA185" s="109"/>
      <c r="IB185" s="109"/>
      <c r="IC185" s="109"/>
      <c r="ID185" s="109"/>
      <c r="IE185" s="109"/>
      <c r="IF185" s="109"/>
      <c r="IG185" s="109"/>
      <c r="IH185" s="109"/>
      <c r="II185" s="109"/>
      <c r="IJ185" s="109"/>
      <c r="IK185" s="109"/>
      <c r="IL185" s="109"/>
      <c r="IM185" s="109"/>
      <c r="IN185" s="109"/>
      <c r="IO185" s="109"/>
      <c r="IP185" s="109"/>
      <c r="IQ185" s="109"/>
      <c r="IR185" s="109"/>
      <c r="IS185" s="109"/>
      <c r="IT185" s="109"/>
      <c r="IU185" s="109"/>
      <c r="IV185" s="109"/>
      <c r="IW185" s="109"/>
      <c r="IX185" s="109"/>
      <c r="IY185" s="109"/>
      <c r="IZ185" s="109"/>
    </row>
    <row r="186" s="107" customFormat="1" ht="42" customHeight="1" spans="1:260">
      <c r="A186" s="149"/>
      <c r="B186" s="128"/>
      <c r="C186" s="135"/>
      <c r="D186" s="124">
        <f t="shared" si="28"/>
        <v>0</v>
      </c>
      <c r="E186" s="141"/>
      <c r="F186" s="141"/>
      <c r="G186" s="141"/>
      <c r="H186" s="137"/>
      <c r="I186" s="164"/>
      <c r="J186" s="164"/>
      <c r="K186" s="137"/>
      <c r="L186" s="201"/>
      <c r="M186" s="201"/>
      <c r="N186" s="160"/>
      <c r="O186" s="160"/>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c r="BJ186" s="109"/>
      <c r="BK186" s="109"/>
      <c r="BL186" s="109"/>
      <c r="BM186" s="109"/>
      <c r="BN186" s="109"/>
      <c r="BO186" s="109"/>
      <c r="BP186" s="109"/>
      <c r="BQ186" s="109"/>
      <c r="BR186" s="109"/>
      <c r="BS186" s="109"/>
      <c r="BT186" s="109"/>
      <c r="BU186" s="109"/>
      <c r="BV186" s="109"/>
      <c r="BW186" s="109"/>
      <c r="BX186" s="109"/>
      <c r="BY186" s="109"/>
      <c r="BZ186" s="109"/>
      <c r="CA186" s="109"/>
      <c r="CB186" s="109"/>
      <c r="CC186" s="109"/>
      <c r="CD186" s="109"/>
      <c r="CE186" s="109"/>
      <c r="CF186" s="109"/>
      <c r="CG186" s="109"/>
      <c r="CH186" s="109"/>
      <c r="CI186" s="109"/>
      <c r="CJ186" s="109"/>
      <c r="CK186" s="109"/>
      <c r="CL186" s="109"/>
      <c r="CM186" s="109"/>
      <c r="CN186" s="109"/>
      <c r="CO186" s="109"/>
      <c r="CP186" s="109"/>
      <c r="CQ186" s="109"/>
      <c r="CR186" s="109"/>
      <c r="CS186" s="109"/>
      <c r="CT186" s="109"/>
      <c r="CU186" s="109"/>
      <c r="CV186" s="109"/>
      <c r="CW186" s="109"/>
      <c r="CX186" s="109"/>
      <c r="CY186" s="109"/>
      <c r="CZ186" s="109"/>
      <c r="DA186" s="109"/>
      <c r="DB186" s="109"/>
      <c r="DC186" s="109"/>
      <c r="DD186" s="109"/>
      <c r="DE186" s="109"/>
      <c r="DF186" s="109"/>
      <c r="DG186" s="109"/>
      <c r="DH186" s="109"/>
      <c r="DI186" s="109"/>
      <c r="DJ186" s="109"/>
      <c r="DK186" s="109"/>
      <c r="DL186" s="109"/>
      <c r="DM186" s="109"/>
      <c r="DN186" s="109"/>
      <c r="DO186" s="109"/>
      <c r="DP186" s="109"/>
      <c r="DQ186" s="109"/>
      <c r="DR186" s="109"/>
      <c r="DS186" s="109"/>
      <c r="DT186" s="109"/>
      <c r="DU186" s="109"/>
      <c r="DV186" s="109"/>
      <c r="DW186" s="109"/>
      <c r="DX186" s="109"/>
      <c r="DY186" s="109"/>
      <c r="DZ186" s="109"/>
      <c r="EA186" s="109"/>
      <c r="EB186" s="109"/>
      <c r="EC186" s="109"/>
      <c r="ED186" s="109"/>
      <c r="EE186" s="109"/>
      <c r="EF186" s="109"/>
      <c r="EG186" s="109"/>
      <c r="EH186" s="109"/>
      <c r="EI186" s="109"/>
      <c r="EJ186" s="109"/>
      <c r="EK186" s="109"/>
      <c r="EL186" s="109"/>
      <c r="EM186" s="109"/>
      <c r="EN186" s="109"/>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c r="GO186" s="109"/>
      <c r="GP186" s="109"/>
      <c r="GQ186" s="109"/>
      <c r="GR186" s="109"/>
      <c r="GS186" s="109"/>
      <c r="GT186" s="109"/>
      <c r="GU186" s="109"/>
      <c r="GV186" s="109"/>
      <c r="GW186" s="109"/>
      <c r="GX186" s="109"/>
      <c r="GY186" s="109"/>
      <c r="GZ186" s="109"/>
      <c r="HA186" s="109"/>
      <c r="HB186" s="109"/>
      <c r="HC186" s="109"/>
      <c r="HD186" s="109"/>
      <c r="HE186" s="109"/>
      <c r="HF186" s="109"/>
      <c r="HG186" s="109"/>
      <c r="HH186" s="109"/>
      <c r="HI186" s="109"/>
      <c r="HJ186" s="109"/>
      <c r="HK186" s="109"/>
      <c r="HL186" s="109"/>
      <c r="HM186" s="109"/>
      <c r="HN186" s="109"/>
      <c r="HO186" s="109"/>
      <c r="HP186" s="109"/>
      <c r="HQ186" s="109"/>
      <c r="HR186" s="109"/>
      <c r="HS186" s="109"/>
      <c r="HT186" s="109"/>
      <c r="HU186" s="109"/>
      <c r="HV186" s="109"/>
      <c r="HW186" s="109"/>
      <c r="HX186" s="109"/>
      <c r="HY186" s="109"/>
      <c r="HZ186" s="109"/>
      <c r="IA186" s="109"/>
      <c r="IB186" s="109"/>
      <c r="IC186" s="109"/>
      <c r="ID186" s="109"/>
      <c r="IE186" s="109"/>
      <c r="IF186" s="109"/>
      <c r="IG186" s="109"/>
      <c r="IH186" s="109"/>
      <c r="II186" s="109"/>
      <c r="IJ186" s="109"/>
      <c r="IK186" s="109"/>
      <c r="IL186" s="109"/>
      <c r="IM186" s="109"/>
      <c r="IN186" s="109"/>
      <c r="IO186" s="109"/>
      <c r="IP186" s="109"/>
      <c r="IQ186" s="109"/>
      <c r="IR186" s="109"/>
      <c r="IS186" s="109"/>
      <c r="IT186" s="109"/>
      <c r="IU186" s="109"/>
      <c r="IV186" s="109"/>
      <c r="IW186" s="109"/>
      <c r="IX186" s="109"/>
      <c r="IY186" s="109"/>
      <c r="IZ186" s="109"/>
    </row>
    <row r="187" s="107" customFormat="1" ht="42" customHeight="1" spans="2:260">
      <c r="B187" s="133"/>
      <c r="C187" s="128"/>
      <c r="D187" s="124">
        <f t="shared" si="28"/>
        <v>0</v>
      </c>
      <c r="E187" s="141"/>
      <c r="F187" s="193"/>
      <c r="G187" s="193"/>
      <c r="H187" s="137"/>
      <c r="I187" s="164"/>
      <c r="J187" s="164"/>
      <c r="K187" s="126"/>
      <c r="L187" s="181"/>
      <c r="M187" s="181"/>
      <c r="N187" s="160"/>
      <c r="O187" s="160"/>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09"/>
      <c r="BV187" s="109"/>
      <c r="BW187" s="109"/>
      <c r="BX187" s="109"/>
      <c r="BY187" s="109"/>
      <c r="BZ187" s="109"/>
      <c r="CA187" s="109"/>
      <c r="CB187" s="109"/>
      <c r="CC187" s="109"/>
      <c r="CD187" s="109"/>
      <c r="CE187" s="109"/>
      <c r="CF187" s="109"/>
      <c r="CG187" s="109"/>
      <c r="CH187" s="109"/>
      <c r="CI187" s="109"/>
      <c r="CJ187" s="109"/>
      <c r="CK187" s="109"/>
      <c r="CL187" s="109"/>
      <c r="CM187" s="109"/>
      <c r="CN187" s="109"/>
      <c r="CO187" s="109"/>
      <c r="CP187" s="109"/>
      <c r="CQ187" s="109"/>
      <c r="CR187" s="109"/>
      <c r="CS187" s="109"/>
      <c r="CT187" s="109"/>
      <c r="CU187" s="109"/>
      <c r="CV187" s="109"/>
      <c r="CW187" s="109"/>
      <c r="CX187" s="109"/>
      <c r="CY187" s="109"/>
      <c r="CZ187" s="109"/>
      <c r="DA187" s="109"/>
      <c r="DB187" s="109"/>
      <c r="DC187" s="109"/>
      <c r="DD187" s="109"/>
      <c r="DE187" s="109"/>
      <c r="DF187" s="109"/>
      <c r="DG187" s="109"/>
      <c r="DH187" s="109"/>
      <c r="DI187" s="109"/>
      <c r="DJ187" s="109"/>
      <c r="DK187" s="109"/>
      <c r="DL187" s="109"/>
      <c r="DM187" s="109"/>
      <c r="DN187" s="109"/>
      <c r="DO187" s="109"/>
      <c r="DP187" s="109"/>
      <c r="DQ187" s="109"/>
      <c r="DR187" s="109"/>
      <c r="DS187" s="109"/>
      <c r="DT187" s="109"/>
      <c r="DU187" s="109"/>
      <c r="DV187" s="109"/>
      <c r="DW187" s="109"/>
      <c r="DX187" s="109"/>
      <c r="DY187" s="109"/>
      <c r="DZ187" s="109"/>
      <c r="EA187" s="109"/>
      <c r="EB187" s="109"/>
      <c r="EC187" s="109"/>
      <c r="ED187" s="109"/>
      <c r="EE187" s="109"/>
      <c r="EF187" s="109"/>
      <c r="EG187" s="109"/>
      <c r="EH187" s="109"/>
      <c r="EI187" s="109"/>
      <c r="EJ187" s="109"/>
      <c r="EK187" s="109"/>
      <c r="EL187" s="109"/>
      <c r="EM187" s="109"/>
      <c r="EN187" s="109"/>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c r="GO187" s="109"/>
      <c r="GP187" s="109"/>
      <c r="GQ187" s="109"/>
      <c r="GR187" s="109"/>
      <c r="GS187" s="109"/>
      <c r="GT187" s="109"/>
      <c r="GU187" s="109"/>
      <c r="GV187" s="109"/>
      <c r="GW187" s="109"/>
      <c r="GX187" s="109"/>
      <c r="GY187" s="109"/>
      <c r="GZ187" s="109"/>
      <c r="HA187" s="109"/>
      <c r="HB187" s="109"/>
      <c r="HC187" s="109"/>
      <c r="HD187" s="109"/>
      <c r="HE187" s="109"/>
      <c r="HF187" s="109"/>
      <c r="HG187" s="109"/>
      <c r="HH187" s="109"/>
      <c r="HI187" s="109"/>
      <c r="HJ187" s="109"/>
      <c r="HK187" s="109"/>
      <c r="HL187" s="109"/>
      <c r="HM187" s="109"/>
      <c r="HN187" s="109"/>
      <c r="HO187" s="109"/>
      <c r="HP187" s="109"/>
      <c r="HQ187" s="109"/>
      <c r="HR187" s="109"/>
      <c r="HS187" s="109"/>
      <c r="HT187" s="109"/>
      <c r="HU187" s="109"/>
      <c r="HV187" s="109"/>
      <c r="HW187" s="109"/>
      <c r="HX187" s="109"/>
      <c r="HY187" s="109"/>
      <c r="HZ187" s="109"/>
      <c r="IA187" s="109"/>
      <c r="IB187" s="109"/>
      <c r="IC187" s="109"/>
      <c r="ID187" s="109"/>
      <c r="IE187" s="109"/>
      <c r="IF187" s="109"/>
      <c r="IG187" s="109"/>
      <c r="IH187" s="109"/>
      <c r="II187" s="109"/>
      <c r="IJ187" s="109"/>
      <c r="IK187" s="109"/>
      <c r="IL187" s="109"/>
      <c r="IM187" s="109"/>
      <c r="IN187" s="109"/>
      <c r="IO187" s="109"/>
      <c r="IP187" s="109"/>
      <c r="IQ187" s="109"/>
      <c r="IR187" s="109"/>
      <c r="IS187" s="109"/>
      <c r="IT187" s="109"/>
      <c r="IU187" s="109"/>
      <c r="IV187" s="109"/>
      <c r="IW187" s="109"/>
      <c r="IX187" s="109"/>
      <c r="IY187" s="109"/>
      <c r="IZ187" s="109"/>
    </row>
    <row r="188" s="107" customFormat="1" ht="36" customHeight="1" spans="1:260">
      <c r="A188" s="127" t="s">
        <v>3313</v>
      </c>
      <c r="B188" s="194"/>
      <c r="C188" s="195"/>
      <c r="D188" s="124">
        <f t="shared" si="28"/>
        <v>507.15</v>
      </c>
      <c r="E188" s="126">
        <f t="shared" ref="E188:K188" si="29">SUM(E189:E193)</f>
        <v>507.15</v>
      </c>
      <c r="F188" s="126">
        <f t="shared" si="29"/>
        <v>0</v>
      </c>
      <c r="G188" s="126">
        <f t="shared" si="29"/>
        <v>0</v>
      </c>
      <c r="H188" s="126">
        <f t="shared" si="29"/>
        <v>0</v>
      </c>
      <c r="I188" s="126">
        <f t="shared" si="29"/>
        <v>0</v>
      </c>
      <c r="J188" s="126">
        <f t="shared" si="29"/>
        <v>507.15</v>
      </c>
      <c r="K188" s="126">
        <f t="shared" si="29"/>
        <v>0</v>
      </c>
      <c r="L188" s="202"/>
      <c r="M188" s="202"/>
      <c r="N188" s="160"/>
      <c r="O188" s="160"/>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09"/>
      <c r="BV188" s="109"/>
      <c r="BW188" s="109"/>
      <c r="BX188" s="109"/>
      <c r="BY188" s="109"/>
      <c r="BZ188" s="109"/>
      <c r="CA188" s="109"/>
      <c r="CB188" s="109"/>
      <c r="CC188" s="109"/>
      <c r="CD188" s="109"/>
      <c r="CE188" s="109"/>
      <c r="CF188" s="109"/>
      <c r="CG188" s="109"/>
      <c r="CH188" s="109"/>
      <c r="CI188" s="109"/>
      <c r="CJ188" s="109"/>
      <c r="CK188" s="109"/>
      <c r="CL188" s="109"/>
      <c r="CM188" s="109"/>
      <c r="CN188" s="109"/>
      <c r="CO188" s="109"/>
      <c r="CP188" s="109"/>
      <c r="CQ188" s="109"/>
      <c r="CR188" s="109"/>
      <c r="CS188" s="109"/>
      <c r="CT188" s="109"/>
      <c r="CU188" s="109"/>
      <c r="CV188" s="109"/>
      <c r="CW188" s="109"/>
      <c r="CX188" s="109"/>
      <c r="CY188" s="109"/>
      <c r="CZ188" s="109"/>
      <c r="DA188" s="109"/>
      <c r="DB188" s="109"/>
      <c r="DC188" s="109"/>
      <c r="DD188" s="109"/>
      <c r="DE188" s="109"/>
      <c r="DF188" s="109"/>
      <c r="DG188" s="109"/>
      <c r="DH188" s="109"/>
      <c r="DI188" s="109"/>
      <c r="DJ188" s="109"/>
      <c r="DK188" s="109"/>
      <c r="DL188" s="109"/>
      <c r="DM188" s="109"/>
      <c r="DN188" s="109"/>
      <c r="DO188" s="109"/>
      <c r="DP188" s="109"/>
      <c r="DQ188" s="109"/>
      <c r="DR188" s="109"/>
      <c r="DS188" s="109"/>
      <c r="DT188" s="109"/>
      <c r="DU188" s="109"/>
      <c r="DV188" s="109"/>
      <c r="DW188" s="109"/>
      <c r="DX188" s="109"/>
      <c r="DY188" s="109"/>
      <c r="DZ188" s="109"/>
      <c r="EA188" s="109"/>
      <c r="EB188" s="109"/>
      <c r="EC188" s="109"/>
      <c r="ED188" s="109"/>
      <c r="EE188" s="109"/>
      <c r="EF188" s="109"/>
      <c r="EG188" s="109"/>
      <c r="EH188" s="109"/>
      <c r="EI188" s="109"/>
      <c r="EJ188" s="109"/>
      <c r="EK188" s="109"/>
      <c r="EL188" s="109"/>
      <c r="EM188" s="109"/>
      <c r="EN188" s="109"/>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c r="GO188" s="109"/>
      <c r="GP188" s="109"/>
      <c r="GQ188" s="109"/>
      <c r="GR188" s="109"/>
      <c r="GS188" s="109"/>
      <c r="GT188" s="109"/>
      <c r="GU188" s="109"/>
      <c r="GV188" s="109"/>
      <c r="GW188" s="109"/>
      <c r="GX188" s="109"/>
      <c r="GY188" s="109"/>
      <c r="GZ188" s="109"/>
      <c r="HA188" s="109"/>
      <c r="HB188" s="109"/>
      <c r="HC188" s="109"/>
      <c r="HD188" s="109"/>
      <c r="HE188" s="109"/>
      <c r="HF188" s="109"/>
      <c r="HG188" s="109"/>
      <c r="HH188" s="109"/>
      <c r="HI188" s="109"/>
      <c r="HJ188" s="109"/>
      <c r="HK188" s="109"/>
      <c r="HL188" s="109"/>
      <c r="HM188" s="109"/>
      <c r="HN188" s="109"/>
      <c r="HO188" s="109"/>
      <c r="HP188" s="109"/>
      <c r="HQ188" s="109"/>
      <c r="HR188" s="109"/>
      <c r="HS188" s="109"/>
      <c r="HT188" s="109"/>
      <c r="HU188" s="109"/>
      <c r="HV188" s="109"/>
      <c r="HW188" s="109"/>
      <c r="HX188" s="109"/>
      <c r="HY188" s="109"/>
      <c r="HZ188" s="109"/>
      <c r="IA188" s="109"/>
      <c r="IB188" s="109"/>
      <c r="IC188" s="109"/>
      <c r="ID188" s="109"/>
      <c r="IE188" s="109"/>
      <c r="IF188" s="109"/>
      <c r="IG188" s="109"/>
      <c r="IH188" s="109"/>
      <c r="II188" s="109"/>
      <c r="IJ188" s="109"/>
      <c r="IK188" s="109"/>
      <c r="IL188" s="109"/>
      <c r="IM188" s="109"/>
      <c r="IN188" s="109"/>
      <c r="IO188" s="109"/>
      <c r="IP188" s="109"/>
      <c r="IQ188" s="109"/>
      <c r="IR188" s="109"/>
      <c r="IS188" s="109"/>
      <c r="IT188" s="109"/>
      <c r="IU188" s="109"/>
      <c r="IV188" s="109"/>
      <c r="IW188" s="109"/>
      <c r="IX188" s="109"/>
      <c r="IY188" s="109"/>
      <c r="IZ188" s="109"/>
    </row>
    <row r="189" s="107" customFormat="1" ht="39" customHeight="1" spans="1:260">
      <c r="A189" s="140" t="s">
        <v>3314</v>
      </c>
      <c r="B189" s="194" t="s">
        <v>3314</v>
      </c>
      <c r="C189" s="128" t="s">
        <v>3315</v>
      </c>
      <c r="D189" s="124">
        <f t="shared" si="28"/>
        <v>341</v>
      </c>
      <c r="E189" s="193">
        <v>341</v>
      </c>
      <c r="F189" s="137"/>
      <c r="G189" s="137"/>
      <c r="H189" s="193"/>
      <c r="I189" s="203"/>
      <c r="J189" s="203">
        <v>341</v>
      </c>
      <c r="K189" s="137"/>
      <c r="L189" s="163" t="s">
        <v>3316</v>
      </c>
      <c r="M189" s="160" t="s">
        <v>3176</v>
      </c>
      <c r="N189" s="160" t="s">
        <v>2955</v>
      </c>
      <c r="O189" s="160"/>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c r="BJ189" s="109"/>
      <c r="BK189" s="109"/>
      <c r="BL189" s="109"/>
      <c r="BM189" s="109"/>
      <c r="BN189" s="109"/>
      <c r="BO189" s="109"/>
      <c r="BP189" s="109"/>
      <c r="BQ189" s="109"/>
      <c r="BR189" s="109"/>
      <c r="BS189" s="109"/>
      <c r="BT189" s="109"/>
      <c r="BU189" s="109"/>
      <c r="BV189" s="109"/>
      <c r="BW189" s="109"/>
      <c r="BX189" s="109"/>
      <c r="BY189" s="109"/>
      <c r="BZ189" s="109"/>
      <c r="CA189" s="109"/>
      <c r="CB189" s="109"/>
      <c r="CC189" s="109"/>
      <c r="CD189" s="109"/>
      <c r="CE189" s="109"/>
      <c r="CF189" s="109"/>
      <c r="CG189" s="109"/>
      <c r="CH189" s="109"/>
      <c r="CI189" s="109"/>
      <c r="CJ189" s="109"/>
      <c r="CK189" s="109"/>
      <c r="CL189" s="109"/>
      <c r="CM189" s="109"/>
      <c r="CN189" s="109"/>
      <c r="CO189" s="109"/>
      <c r="CP189" s="109"/>
      <c r="CQ189" s="109"/>
      <c r="CR189" s="109"/>
      <c r="CS189" s="109"/>
      <c r="CT189" s="109"/>
      <c r="CU189" s="109"/>
      <c r="CV189" s="109"/>
      <c r="CW189" s="109"/>
      <c r="CX189" s="109"/>
      <c r="CY189" s="109"/>
      <c r="CZ189" s="109"/>
      <c r="DA189" s="109"/>
      <c r="DB189" s="109"/>
      <c r="DC189" s="109"/>
      <c r="DD189" s="109"/>
      <c r="DE189" s="109"/>
      <c r="DF189" s="109"/>
      <c r="DG189" s="109"/>
      <c r="DH189" s="109"/>
      <c r="DI189" s="109"/>
      <c r="DJ189" s="109"/>
      <c r="DK189" s="109"/>
      <c r="DL189" s="109"/>
      <c r="DM189" s="109"/>
      <c r="DN189" s="109"/>
      <c r="DO189" s="109"/>
      <c r="DP189" s="109"/>
      <c r="DQ189" s="109"/>
      <c r="DR189" s="109"/>
      <c r="DS189" s="109"/>
      <c r="DT189" s="109"/>
      <c r="DU189" s="109"/>
      <c r="DV189" s="109"/>
      <c r="DW189" s="109"/>
      <c r="DX189" s="109"/>
      <c r="DY189" s="109"/>
      <c r="DZ189" s="109"/>
      <c r="EA189" s="109"/>
      <c r="EB189" s="109"/>
      <c r="EC189" s="109"/>
      <c r="ED189" s="109"/>
      <c r="EE189" s="109"/>
      <c r="EF189" s="109"/>
      <c r="EG189" s="109"/>
      <c r="EH189" s="109"/>
      <c r="EI189" s="109"/>
      <c r="EJ189" s="109"/>
      <c r="EK189" s="109"/>
      <c r="EL189" s="109"/>
      <c r="EM189" s="109"/>
      <c r="EN189" s="109"/>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c r="GO189" s="109"/>
      <c r="GP189" s="109"/>
      <c r="GQ189" s="109"/>
      <c r="GR189" s="109"/>
      <c r="GS189" s="109"/>
      <c r="GT189" s="109"/>
      <c r="GU189" s="109"/>
      <c r="GV189" s="109"/>
      <c r="GW189" s="109"/>
      <c r="GX189" s="109"/>
      <c r="GY189" s="109"/>
      <c r="GZ189" s="109"/>
      <c r="HA189" s="109"/>
      <c r="HB189" s="109"/>
      <c r="HC189" s="109"/>
      <c r="HD189" s="109"/>
      <c r="HE189" s="109"/>
      <c r="HF189" s="109"/>
      <c r="HG189" s="109"/>
      <c r="HH189" s="109"/>
      <c r="HI189" s="109"/>
      <c r="HJ189" s="109"/>
      <c r="HK189" s="109"/>
      <c r="HL189" s="109"/>
      <c r="HM189" s="109"/>
      <c r="HN189" s="109"/>
      <c r="HO189" s="109"/>
      <c r="HP189" s="109"/>
      <c r="HQ189" s="109"/>
      <c r="HR189" s="109"/>
      <c r="HS189" s="109"/>
      <c r="HT189" s="109"/>
      <c r="HU189" s="109"/>
      <c r="HV189" s="109"/>
      <c r="HW189" s="109"/>
      <c r="HX189" s="109"/>
      <c r="HY189" s="109"/>
      <c r="HZ189" s="109"/>
      <c r="IA189" s="109"/>
      <c r="IB189" s="109"/>
      <c r="IC189" s="109"/>
      <c r="ID189" s="109"/>
      <c r="IE189" s="109"/>
      <c r="IF189" s="109"/>
      <c r="IG189" s="109"/>
      <c r="IH189" s="109"/>
      <c r="II189" s="109"/>
      <c r="IJ189" s="109"/>
      <c r="IK189" s="109"/>
      <c r="IL189" s="109"/>
      <c r="IM189" s="109"/>
      <c r="IN189" s="109"/>
      <c r="IO189" s="109"/>
      <c r="IP189" s="109"/>
      <c r="IQ189" s="109"/>
      <c r="IR189" s="109"/>
      <c r="IS189" s="109"/>
      <c r="IT189" s="109"/>
      <c r="IU189" s="109"/>
      <c r="IV189" s="109"/>
      <c r="IW189" s="109"/>
      <c r="IX189" s="109"/>
      <c r="IY189" s="109"/>
      <c r="IZ189" s="109"/>
    </row>
    <row r="190" s="107" customFormat="1" ht="49" customHeight="1" spans="1:260">
      <c r="A190" s="140" t="s">
        <v>3317</v>
      </c>
      <c r="B190" s="194" t="s">
        <v>3317</v>
      </c>
      <c r="C190" s="128" t="s">
        <v>3318</v>
      </c>
      <c r="D190" s="124">
        <f t="shared" si="28"/>
        <v>13.15</v>
      </c>
      <c r="E190" s="193">
        <v>13.15</v>
      </c>
      <c r="F190" s="137"/>
      <c r="G190" s="137"/>
      <c r="H190" s="193"/>
      <c r="I190" s="203"/>
      <c r="J190" s="203">
        <v>13.15</v>
      </c>
      <c r="K190" s="137"/>
      <c r="L190" s="163" t="s">
        <v>3319</v>
      </c>
      <c r="M190" s="160" t="s">
        <v>3320</v>
      </c>
      <c r="N190" s="160" t="s">
        <v>2955</v>
      </c>
      <c r="O190" s="160"/>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c r="BJ190" s="109"/>
      <c r="BK190" s="109"/>
      <c r="BL190" s="109"/>
      <c r="BM190" s="109"/>
      <c r="BN190" s="109"/>
      <c r="BO190" s="109"/>
      <c r="BP190" s="109"/>
      <c r="BQ190" s="109"/>
      <c r="BR190" s="109"/>
      <c r="BS190" s="109"/>
      <c r="BT190" s="109"/>
      <c r="BU190" s="109"/>
      <c r="BV190" s="109"/>
      <c r="BW190" s="109"/>
      <c r="BX190" s="109"/>
      <c r="BY190" s="109"/>
      <c r="BZ190" s="109"/>
      <c r="CA190" s="109"/>
      <c r="CB190" s="109"/>
      <c r="CC190" s="109"/>
      <c r="CD190" s="109"/>
      <c r="CE190" s="109"/>
      <c r="CF190" s="109"/>
      <c r="CG190" s="109"/>
      <c r="CH190" s="109"/>
      <c r="CI190" s="109"/>
      <c r="CJ190" s="109"/>
      <c r="CK190" s="109"/>
      <c r="CL190" s="109"/>
      <c r="CM190" s="109"/>
      <c r="CN190" s="109"/>
      <c r="CO190" s="109"/>
      <c r="CP190" s="109"/>
      <c r="CQ190" s="109"/>
      <c r="CR190" s="109"/>
      <c r="CS190" s="109"/>
      <c r="CT190" s="109"/>
      <c r="CU190" s="109"/>
      <c r="CV190" s="109"/>
      <c r="CW190" s="109"/>
      <c r="CX190" s="109"/>
      <c r="CY190" s="109"/>
      <c r="CZ190" s="109"/>
      <c r="DA190" s="109"/>
      <c r="DB190" s="109"/>
      <c r="DC190" s="109"/>
      <c r="DD190" s="109"/>
      <c r="DE190" s="109"/>
      <c r="DF190" s="109"/>
      <c r="DG190" s="109"/>
      <c r="DH190" s="109"/>
      <c r="DI190" s="109"/>
      <c r="DJ190" s="109"/>
      <c r="DK190" s="109"/>
      <c r="DL190" s="109"/>
      <c r="DM190" s="109"/>
      <c r="DN190" s="109"/>
      <c r="DO190" s="109"/>
      <c r="DP190" s="109"/>
      <c r="DQ190" s="109"/>
      <c r="DR190" s="109"/>
      <c r="DS190" s="109"/>
      <c r="DT190" s="109"/>
      <c r="DU190" s="109"/>
      <c r="DV190" s="109"/>
      <c r="DW190" s="109"/>
      <c r="DX190" s="109"/>
      <c r="DY190" s="109"/>
      <c r="DZ190" s="109"/>
      <c r="EA190" s="109"/>
      <c r="EB190" s="109"/>
      <c r="EC190" s="109"/>
      <c r="ED190" s="109"/>
      <c r="EE190" s="109"/>
      <c r="EF190" s="109"/>
      <c r="EG190" s="109"/>
      <c r="EH190" s="109"/>
      <c r="EI190" s="109"/>
      <c r="EJ190" s="109"/>
      <c r="EK190" s="109"/>
      <c r="EL190" s="109"/>
      <c r="EM190" s="109"/>
      <c r="EN190" s="109"/>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c r="GO190" s="109"/>
      <c r="GP190" s="109"/>
      <c r="GQ190" s="109"/>
      <c r="GR190" s="109"/>
      <c r="GS190" s="109"/>
      <c r="GT190" s="109"/>
      <c r="GU190" s="109"/>
      <c r="GV190" s="109"/>
      <c r="GW190" s="109"/>
      <c r="GX190" s="109"/>
      <c r="GY190" s="109"/>
      <c r="GZ190" s="109"/>
      <c r="HA190" s="109"/>
      <c r="HB190" s="109"/>
      <c r="HC190" s="109"/>
      <c r="HD190" s="109"/>
      <c r="HE190" s="109"/>
      <c r="HF190" s="109"/>
      <c r="HG190" s="109"/>
      <c r="HH190" s="109"/>
      <c r="HI190" s="109"/>
      <c r="HJ190" s="109"/>
      <c r="HK190" s="109"/>
      <c r="HL190" s="109"/>
      <c r="HM190" s="109"/>
      <c r="HN190" s="109"/>
      <c r="HO190" s="109"/>
      <c r="HP190" s="109"/>
      <c r="HQ190" s="109"/>
      <c r="HR190" s="109"/>
      <c r="HS190" s="109"/>
      <c r="HT190" s="109"/>
      <c r="HU190" s="109"/>
      <c r="HV190" s="109"/>
      <c r="HW190" s="109"/>
      <c r="HX190" s="109"/>
      <c r="HY190" s="109"/>
      <c r="HZ190" s="109"/>
      <c r="IA190" s="109"/>
      <c r="IB190" s="109"/>
      <c r="IC190" s="109"/>
      <c r="ID190" s="109"/>
      <c r="IE190" s="109"/>
      <c r="IF190" s="109"/>
      <c r="IG190" s="109"/>
      <c r="IH190" s="109"/>
      <c r="II190" s="109"/>
      <c r="IJ190" s="109"/>
      <c r="IK190" s="109"/>
      <c r="IL190" s="109"/>
      <c r="IM190" s="109"/>
      <c r="IN190" s="109"/>
      <c r="IO190" s="109"/>
      <c r="IP190" s="109"/>
      <c r="IQ190" s="109"/>
      <c r="IR190" s="109"/>
      <c r="IS190" s="109"/>
      <c r="IT190" s="109"/>
      <c r="IU190" s="109"/>
      <c r="IV190" s="109"/>
      <c r="IW190" s="109"/>
      <c r="IX190" s="109"/>
      <c r="IY190" s="109"/>
      <c r="IZ190" s="109"/>
    </row>
    <row r="191" s="107" customFormat="1" ht="38" customHeight="1" spans="1:260">
      <c r="A191" s="140" t="s">
        <v>3321</v>
      </c>
      <c r="B191" s="194" t="s">
        <v>3321</v>
      </c>
      <c r="C191" s="128" t="s">
        <v>3322</v>
      </c>
      <c r="D191" s="124">
        <f t="shared" si="28"/>
        <v>153</v>
      </c>
      <c r="E191" s="193">
        <v>153</v>
      </c>
      <c r="F191" s="137"/>
      <c r="G191" s="137"/>
      <c r="H191" s="193"/>
      <c r="I191" s="203"/>
      <c r="J191" s="203">
        <v>153</v>
      </c>
      <c r="K191" s="137"/>
      <c r="L191" s="163" t="s">
        <v>3316</v>
      </c>
      <c r="M191" s="160" t="s">
        <v>3176</v>
      </c>
      <c r="N191" s="160" t="s">
        <v>2955</v>
      </c>
      <c r="O191" s="160"/>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09"/>
      <c r="AY191" s="109"/>
      <c r="AZ191" s="109"/>
      <c r="BA191" s="109"/>
      <c r="BB191" s="109"/>
      <c r="BC191" s="109"/>
      <c r="BD191" s="109"/>
      <c r="BE191" s="109"/>
      <c r="BF191" s="109"/>
      <c r="BG191" s="109"/>
      <c r="BH191" s="109"/>
      <c r="BI191" s="109"/>
      <c r="BJ191" s="109"/>
      <c r="BK191" s="109"/>
      <c r="BL191" s="109"/>
      <c r="BM191" s="109"/>
      <c r="BN191" s="109"/>
      <c r="BO191" s="109"/>
      <c r="BP191" s="109"/>
      <c r="BQ191" s="109"/>
      <c r="BR191" s="109"/>
      <c r="BS191" s="109"/>
      <c r="BT191" s="109"/>
      <c r="BU191" s="109"/>
      <c r="BV191" s="109"/>
      <c r="BW191" s="109"/>
      <c r="BX191" s="109"/>
      <c r="BY191" s="109"/>
      <c r="BZ191" s="109"/>
      <c r="CA191" s="109"/>
      <c r="CB191" s="109"/>
      <c r="CC191" s="109"/>
      <c r="CD191" s="109"/>
      <c r="CE191" s="109"/>
      <c r="CF191" s="109"/>
      <c r="CG191" s="109"/>
      <c r="CH191" s="109"/>
      <c r="CI191" s="109"/>
      <c r="CJ191" s="109"/>
      <c r="CK191" s="109"/>
      <c r="CL191" s="109"/>
      <c r="CM191" s="109"/>
      <c r="CN191" s="109"/>
      <c r="CO191" s="109"/>
      <c r="CP191" s="109"/>
      <c r="CQ191" s="109"/>
      <c r="CR191" s="109"/>
      <c r="CS191" s="109"/>
      <c r="CT191" s="109"/>
      <c r="CU191" s="109"/>
      <c r="CV191" s="109"/>
      <c r="CW191" s="109"/>
      <c r="CX191" s="109"/>
      <c r="CY191" s="109"/>
      <c r="CZ191" s="109"/>
      <c r="DA191" s="109"/>
      <c r="DB191" s="109"/>
      <c r="DC191" s="109"/>
      <c r="DD191" s="109"/>
      <c r="DE191" s="109"/>
      <c r="DF191" s="109"/>
      <c r="DG191" s="109"/>
      <c r="DH191" s="109"/>
      <c r="DI191" s="109"/>
      <c r="DJ191" s="109"/>
      <c r="DK191" s="109"/>
      <c r="DL191" s="109"/>
      <c r="DM191" s="109"/>
      <c r="DN191" s="109"/>
      <c r="DO191" s="109"/>
      <c r="DP191" s="109"/>
      <c r="DQ191" s="109"/>
      <c r="DR191" s="109"/>
      <c r="DS191" s="109"/>
      <c r="DT191" s="109"/>
      <c r="DU191" s="109"/>
      <c r="DV191" s="109"/>
      <c r="DW191" s="109"/>
      <c r="DX191" s="109"/>
      <c r="DY191" s="109"/>
      <c r="DZ191" s="109"/>
      <c r="EA191" s="109"/>
      <c r="EB191" s="109"/>
      <c r="EC191" s="109"/>
      <c r="ED191" s="109"/>
      <c r="EE191" s="109"/>
      <c r="EF191" s="109"/>
      <c r="EG191" s="109"/>
      <c r="EH191" s="109"/>
      <c r="EI191" s="109"/>
      <c r="EJ191" s="109"/>
      <c r="EK191" s="109"/>
      <c r="EL191" s="109"/>
      <c r="EM191" s="109"/>
      <c r="EN191" s="109"/>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c r="GO191" s="109"/>
      <c r="GP191" s="109"/>
      <c r="GQ191" s="109"/>
      <c r="GR191" s="109"/>
      <c r="GS191" s="109"/>
      <c r="GT191" s="109"/>
      <c r="GU191" s="109"/>
      <c r="GV191" s="109"/>
      <c r="GW191" s="109"/>
      <c r="GX191" s="109"/>
      <c r="GY191" s="109"/>
      <c r="GZ191" s="109"/>
      <c r="HA191" s="109"/>
      <c r="HB191" s="109"/>
      <c r="HC191" s="109"/>
      <c r="HD191" s="109"/>
      <c r="HE191" s="109"/>
      <c r="HF191" s="109"/>
      <c r="HG191" s="109"/>
      <c r="HH191" s="109"/>
      <c r="HI191" s="109"/>
      <c r="HJ191" s="109"/>
      <c r="HK191" s="109"/>
      <c r="HL191" s="109"/>
      <c r="HM191" s="109"/>
      <c r="HN191" s="109"/>
      <c r="HO191" s="109"/>
      <c r="HP191" s="109"/>
      <c r="HQ191" s="109"/>
      <c r="HR191" s="109"/>
      <c r="HS191" s="109"/>
      <c r="HT191" s="109"/>
      <c r="HU191" s="109"/>
      <c r="HV191" s="109"/>
      <c r="HW191" s="109"/>
      <c r="HX191" s="109"/>
      <c r="HY191" s="109"/>
      <c r="HZ191" s="109"/>
      <c r="IA191" s="109"/>
      <c r="IB191" s="109"/>
      <c r="IC191" s="109"/>
      <c r="ID191" s="109"/>
      <c r="IE191" s="109"/>
      <c r="IF191" s="109"/>
      <c r="IG191" s="109"/>
      <c r="IH191" s="109"/>
      <c r="II191" s="109"/>
      <c r="IJ191" s="109"/>
      <c r="IK191" s="109"/>
      <c r="IL191" s="109"/>
      <c r="IM191" s="109"/>
      <c r="IN191" s="109"/>
      <c r="IO191" s="109"/>
      <c r="IP191" s="109"/>
      <c r="IQ191" s="109"/>
      <c r="IR191" s="109"/>
      <c r="IS191" s="109"/>
      <c r="IT191" s="109"/>
      <c r="IU191" s="109"/>
      <c r="IV191" s="109"/>
      <c r="IW191" s="109"/>
      <c r="IX191" s="109"/>
      <c r="IY191" s="109"/>
      <c r="IZ191" s="109"/>
    </row>
    <row r="192" s="107" customFormat="1" ht="24" customHeight="1" spans="1:260">
      <c r="A192" s="140"/>
      <c r="B192" s="194"/>
      <c r="C192" s="195"/>
      <c r="D192" s="124">
        <f t="shared" si="28"/>
        <v>0</v>
      </c>
      <c r="E192" s="193"/>
      <c r="F192" s="137">
        <f>H192+K192</f>
        <v>0</v>
      </c>
      <c r="G192" s="137"/>
      <c r="H192" s="193"/>
      <c r="I192" s="203"/>
      <c r="J192" s="203"/>
      <c r="K192" s="137"/>
      <c r="L192" s="202"/>
      <c r="M192" s="202"/>
      <c r="N192" s="160"/>
      <c r="O192" s="160"/>
      <c r="P192" s="109"/>
      <c r="Q192" s="109"/>
      <c r="R192" s="109"/>
      <c r="S192" s="109"/>
      <c r="T192" s="109"/>
      <c r="U192" s="109"/>
      <c r="V192" s="109"/>
      <c r="W192" s="109"/>
      <c r="X192" s="109"/>
      <c r="Y192" s="109"/>
      <c r="Z192" s="109"/>
      <c r="AA192" s="109"/>
      <c r="AB192" s="109"/>
      <c r="AC192" s="109"/>
      <c r="AD192" s="109"/>
      <c r="AE192" s="109"/>
      <c r="AF192" s="109"/>
      <c r="AG192" s="109"/>
      <c r="AH192" s="109"/>
      <c r="AI192" s="109"/>
      <c r="AJ192" s="109"/>
      <c r="AK192" s="109"/>
      <c r="AL192" s="109"/>
      <c r="AM192" s="109"/>
      <c r="AN192" s="109"/>
      <c r="AO192" s="109"/>
      <c r="AP192" s="109"/>
      <c r="AQ192" s="109"/>
      <c r="AR192" s="109"/>
      <c r="AS192" s="109"/>
      <c r="AT192" s="109"/>
      <c r="AU192" s="109"/>
      <c r="AV192" s="109"/>
      <c r="AW192" s="109"/>
      <c r="AX192" s="109"/>
      <c r="AY192" s="109"/>
      <c r="AZ192" s="109"/>
      <c r="BA192" s="109"/>
      <c r="BB192" s="109"/>
      <c r="BC192" s="109"/>
      <c r="BD192" s="109"/>
      <c r="BE192" s="109"/>
      <c r="BF192" s="109"/>
      <c r="BG192" s="109"/>
      <c r="BH192" s="109"/>
      <c r="BI192" s="109"/>
      <c r="BJ192" s="109"/>
      <c r="BK192" s="109"/>
      <c r="BL192" s="109"/>
      <c r="BM192" s="109"/>
      <c r="BN192" s="109"/>
      <c r="BO192" s="109"/>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c r="CN192" s="109"/>
      <c r="CO192" s="109"/>
      <c r="CP192" s="109"/>
      <c r="CQ192" s="109"/>
      <c r="CR192" s="109"/>
      <c r="CS192" s="109"/>
      <c r="CT192" s="109"/>
      <c r="CU192" s="109"/>
      <c r="CV192" s="109"/>
      <c r="CW192" s="109"/>
      <c r="CX192" s="109"/>
      <c r="CY192" s="109"/>
      <c r="CZ192" s="109"/>
      <c r="DA192" s="109"/>
      <c r="DB192" s="109"/>
      <c r="DC192" s="109"/>
      <c r="DD192" s="109"/>
      <c r="DE192" s="109"/>
      <c r="DF192" s="109"/>
      <c r="DG192" s="109"/>
      <c r="DH192" s="109"/>
      <c r="DI192" s="109"/>
      <c r="DJ192" s="109"/>
      <c r="DK192" s="109"/>
      <c r="DL192" s="109"/>
      <c r="DM192" s="109"/>
      <c r="DN192" s="109"/>
      <c r="DO192" s="109"/>
      <c r="DP192" s="109"/>
      <c r="DQ192" s="109"/>
      <c r="DR192" s="109"/>
      <c r="DS192" s="109"/>
      <c r="DT192" s="109"/>
      <c r="DU192" s="109"/>
      <c r="DV192" s="109"/>
      <c r="DW192" s="109"/>
      <c r="DX192" s="109"/>
      <c r="DY192" s="109"/>
      <c r="DZ192" s="109"/>
      <c r="EA192" s="109"/>
      <c r="EB192" s="109"/>
      <c r="EC192" s="109"/>
      <c r="ED192" s="109"/>
      <c r="EE192" s="109"/>
      <c r="EF192" s="109"/>
      <c r="EG192" s="109"/>
      <c r="EH192" s="109"/>
      <c r="EI192" s="109"/>
      <c r="EJ192" s="109"/>
      <c r="EK192" s="109"/>
      <c r="EL192" s="109"/>
      <c r="EM192" s="109"/>
      <c r="EN192" s="109"/>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c r="GO192" s="109"/>
      <c r="GP192" s="109"/>
      <c r="GQ192" s="109"/>
      <c r="GR192" s="109"/>
      <c r="GS192" s="109"/>
      <c r="GT192" s="109"/>
      <c r="GU192" s="109"/>
      <c r="GV192" s="109"/>
      <c r="GW192" s="109"/>
      <c r="GX192" s="109"/>
      <c r="GY192" s="109"/>
      <c r="GZ192" s="109"/>
      <c r="HA192" s="109"/>
      <c r="HB192" s="109"/>
      <c r="HC192" s="109"/>
      <c r="HD192" s="109"/>
      <c r="HE192" s="109"/>
      <c r="HF192" s="109"/>
      <c r="HG192" s="109"/>
      <c r="HH192" s="109"/>
      <c r="HI192" s="109"/>
      <c r="HJ192" s="109"/>
      <c r="HK192" s="109"/>
      <c r="HL192" s="109"/>
      <c r="HM192" s="109"/>
      <c r="HN192" s="109"/>
      <c r="HO192" s="109"/>
      <c r="HP192" s="109"/>
      <c r="HQ192" s="109"/>
      <c r="HR192" s="109"/>
      <c r="HS192" s="109"/>
      <c r="HT192" s="109"/>
      <c r="HU192" s="109"/>
      <c r="HV192" s="109"/>
      <c r="HW192" s="109"/>
      <c r="HX192" s="109"/>
      <c r="HY192" s="109"/>
      <c r="HZ192" s="109"/>
      <c r="IA192" s="109"/>
      <c r="IB192" s="109"/>
      <c r="IC192" s="109"/>
      <c r="ID192" s="109"/>
      <c r="IE192" s="109"/>
      <c r="IF192" s="109"/>
      <c r="IG192" s="109"/>
      <c r="IH192" s="109"/>
      <c r="II192" s="109"/>
      <c r="IJ192" s="109"/>
      <c r="IK192" s="109"/>
      <c r="IL192" s="109"/>
      <c r="IM192" s="109"/>
      <c r="IN192" s="109"/>
      <c r="IO192" s="109"/>
      <c r="IP192" s="109"/>
      <c r="IQ192" s="109"/>
      <c r="IR192" s="109"/>
      <c r="IS192" s="109"/>
      <c r="IT192" s="109"/>
      <c r="IU192" s="109"/>
      <c r="IV192" s="109"/>
      <c r="IW192" s="109"/>
      <c r="IX192" s="109"/>
      <c r="IY192" s="109"/>
      <c r="IZ192" s="109"/>
    </row>
    <row r="193" s="107" customFormat="1" ht="21" customHeight="1" spans="1:260">
      <c r="A193" s="140"/>
      <c r="B193" s="194"/>
      <c r="C193" s="195"/>
      <c r="D193" s="124">
        <f t="shared" si="28"/>
        <v>0</v>
      </c>
      <c r="E193" s="193"/>
      <c r="F193" s="193"/>
      <c r="G193" s="193"/>
      <c r="H193" s="193"/>
      <c r="I193" s="203"/>
      <c r="J193" s="203"/>
      <c r="K193" s="141"/>
      <c r="L193" s="202"/>
      <c r="M193" s="202"/>
      <c r="N193" s="160"/>
      <c r="O193" s="160"/>
      <c r="P193" s="109"/>
      <c r="Q193" s="109"/>
      <c r="R193" s="109"/>
      <c r="S193" s="109"/>
      <c r="T193" s="109"/>
      <c r="U193" s="109"/>
      <c r="V193" s="109"/>
      <c r="W193" s="109"/>
      <c r="X193" s="109"/>
      <c r="Y193" s="109"/>
      <c r="Z193" s="109"/>
      <c r="AA193" s="109"/>
      <c r="AB193" s="109"/>
      <c r="AC193" s="109"/>
      <c r="AD193" s="109"/>
      <c r="AE193" s="109"/>
      <c r="AF193" s="109"/>
      <c r="AG193" s="109"/>
      <c r="AH193" s="109"/>
      <c r="AI193" s="109"/>
      <c r="AJ193" s="109"/>
      <c r="AK193" s="109"/>
      <c r="AL193" s="109"/>
      <c r="AM193" s="109"/>
      <c r="AN193" s="109"/>
      <c r="AO193" s="109"/>
      <c r="AP193" s="109"/>
      <c r="AQ193" s="109"/>
      <c r="AR193" s="109"/>
      <c r="AS193" s="109"/>
      <c r="AT193" s="109"/>
      <c r="AU193" s="109"/>
      <c r="AV193" s="109"/>
      <c r="AW193" s="109"/>
      <c r="AX193" s="109"/>
      <c r="AY193" s="109"/>
      <c r="AZ193" s="109"/>
      <c r="BA193" s="109"/>
      <c r="BB193" s="109"/>
      <c r="BC193" s="109"/>
      <c r="BD193" s="109"/>
      <c r="BE193" s="109"/>
      <c r="BF193" s="109"/>
      <c r="BG193" s="109"/>
      <c r="BH193" s="109"/>
      <c r="BI193" s="109"/>
      <c r="BJ193" s="109"/>
      <c r="BK193" s="109"/>
      <c r="BL193" s="109"/>
      <c r="BM193" s="109"/>
      <c r="BN193" s="109"/>
      <c r="BO193" s="109"/>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c r="CN193" s="109"/>
      <c r="CO193" s="109"/>
      <c r="CP193" s="109"/>
      <c r="CQ193" s="109"/>
      <c r="CR193" s="109"/>
      <c r="CS193" s="109"/>
      <c r="CT193" s="109"/>
      <c r="CU193" s="109"/>
      <c r="CV193" s="109"/>
      <c r="CW193" s="109"/>
      <c r="CX193" s="109"/>
      <c r="CY193" s="109"/>
      <c r="CZ193" s="109"/>
      <c r="DA193" s="109"/>
      <c r="DB193" s="109"/>
      <c r="DC193" s="109"/>
      <c r="DD193" s="109"/>
      <c r="DE193" s="109"/>
      <c r="DF193" s="109"/>
      <c r="DG193" s="109"/>
      <c r="DH193" s="109"/>
      <c r="DI193" s="109"/>
      <c r="DJ193" s="109"/>
      <c r="DK193" s="109"/>
      <c r="DL193" s="109"/>
      <c r="DM193" s="109"/>
      <c r="DN193" s="109"/>
      <c r="DO193" s="109"/>
      <c r="DP193" s="109"/>
      <c r="DQ193" s="109"/>
      <c r="DR193" s="109"/>
      <c r="DS193" s="109"/>
      <c r="DT193" s="109"/>
      <c r="DU193" s="109"/>
      <c r="DV193" s="109"/>
      <c r="DW193" s="109"/>
      <c r="DX193" s="109"/>
      <c r="DY193" s="109"/>
      <c r="DZ193" s="109"/>
      <c r="EA193" s="109"/>
      <c r="EB193" s="109"/>
      <c r="EC193" s="109"/>
      <c r="ED193" s="109"/>
      <c r="EE193" s="109"/>
      <c r="EF193" s="109"/>
      <c r="EG193" s="109"/>
      <c r="EH193" s="109"/>
      <c r="EI193" s="109"/>
      <c r="EJ193" s="109"/>
      <c r="EK193" s="109"/>
      <c r="EL193" s="109"/>
      <c r="EM193" s="109"/>
      <c r="EN193" s="109"/>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c r="GO193" s="109"/>
      <c r="GP193" s="109"/>
      <c r="GQ193" s="109"/>
      <c r="GR193" s="109"/>
      <c r="GS193" s="109"/>
      <c r="GT193" s="109"/>
      <c r="GU193" s="109"/>
      <c r="GV193" s="109"/>
      <c r="GW193" s="109"/>
      <c r="GX193" s="109"/>
      <c r="GY193" s="109"/>
      <c r="GZ193" s="109"/>
      <c r="HA193" s="109"/>
      <c r="HB193" s="109"/>
      <c r="HC193" s="109"/>
      <c r="HD193" s="109"/>
      <c r="HE193" s="109"/>
      <c r="HF193" s="109"/>
      <c r="HG193" s="109"/>
      <c r="HH193" s="109"/>
      <c r="HI193" s="109"/>
      <c r="HJ193" s="109"/>
      <c r="HK193" s="109"/>
      <c r="HL193" s="109"/>
      <c r="HM193" s="109"/>
      <c r="HN193" s="109"/>
      <c r="HO193" s="109"/>
      <c r="HP193" s="109"/>
      <c r="HQ193" s="109"/>
      <c r="HR193" s="109"/>
      <c r="HS193" s="109"/>
      <c r="HT193" s="109"/>
      <c r="HU193" s="109"/>
      <c r="HV193" s="109"/>
      <c r="HW193" s="109"/>
      <c r="HX193" s="109"/>
      <c r="HY193" s="109"/>
      <c r="HZ193" s="109"/>
      <c r="IA193" s="109"/>
      <c r="IB193" s="109"/>
      <c r="IC193" s="109"/>
      <c r="ID193" s="109"/>
      <c r="IE193" s="109"/>
      <c r="IF193" s="109"/>
      <c r="IG193" s="109"/>
      <c r="IH193" s="109"/>
      <c r="II193" s="109"/>
      <c r="IJ193" s="109"/>
      <c r="IK193" s="109"/>
      <c r="IL193" s="109"/>
      <c r="IM193" s="109"/>
      <c r="IN193" s="109"/>
      <c r="IO193" s="109"/>
      <c r="IP193" s="109"/>
      <c r="IQ193" s="109"/>
      <c r="IR193" s="109"/>
      <c r="IS193" s="109"/>
      <c r="IT193" s="109"/>
      <c r="IU193" s="109"/>
      <c r="IV193" s="109"/>
      <c r="IW193" s="109"/>
      <c r="IX193" s="109"/>
      <c r="IY193" s="109"/>
      <c r="IZ193" s="109"/>
    </row>
    <row r="194" s="107" customFormat="1" ht="30" customHeight="1" spans="1:260">
      <c r="A194" s="127" t="s">
        <v>3323</v>
      </c>
      <c r="B194" s="133"/>
      <c r="C194" s="135"/>
      <c r="D194" s="124">
        <f t="shared" si="28"/>
        <v>4002.2</v>
      </c>
      <c r="E194" s="126">
        <f t="shared" ref="E194:K194" si="30">SUM(E195:E201)</f>
        <v>6821.2</v>
      </c>
      <c r="F194" s="126">
        <f t="shared" si="30"/>
        <v>2819</v>
      </c>
      <c r="G194" s="126">
        <f t="shared" si="30"/>
        <v>0</v>
      </c>
      <c r="H194" s="126">
        <f t="shared" si="30"/>
        <v>0</v>
      </c>
      <c r="I194" s="158">
        <f t="shared" si="30"/>
        <v>0</v>
      </c>
      <c r="J194" s="126">
        <f t="shared" si="30"/>
        <v>6821.2</v>
      </c>
      <c r="K194" s="126">
        <f t="shared" si="30"/>
        <v>2819</v>
      </c>
      <c r="L194" s="181"/>
      <c r="M194" s="181"/>
      <c r="N194" s="160"/>
      <c r="O194" s="160"/>
      <c r="P194" s="109"/>
      <c r="Q194" s="109"/>
      <c r="R194" s="109"/>
      <c r="S194" s="109"/>
      <c r="T194" s="109"/>
      <c r="U194" s="109"/>
      <c r="V194" s="109"/>
      <c r="W194" s="109"/>
      <c r="X194" s="109"/>
      <c r="Y194" s="109"/>
      <c r="Z194" s="109"/>
      <c r="AA194" s="109"/>
      <c r="AB194" s="109"/>
      <c r="AC194" s="109"/>
      <c r="AD194" s="109"/>
      <c r="AE194" s="109"/>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09"/>
      <c r="BA194" s="109"/>
      <c r="BB194" s="109"/>
      <c r="BC194" s="109"/>
      <c r="BD194" s="109"/>
      <c r="BE194" s="109"/>
      <c r="BF194" s="109"/>
      <c r="BG194" s="109"/>
      <c r="BH194" s="109"/>
      <c r="BI194" s="109"/>
      <c r="BJ194" s="109"/>
      <c r="BK194" s="109"/>
      <c r="BL194" s="109"/>
      <c r="BM194" s="109"/>
      <c r="BN194" s="109"/>
      <c r="BO194" s="109"/>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c r="CN194" s="109"/>
      <c r="CO194" s="109"/>
      <c r="CP194" s="109"/>
      <c r="CQ194" s="109"/>
      <c r="CR194" s="109"/>
      <c r="CS194" s="109"/>
      <c r="CT194" s="109"/>
      <c r="CU194" s="109"/>
      <c r="CV194" s="109"/>
      <c r="CW194" s="109"/>
      <c r="CX194" s="109"/>
      <c r="CY194" s="109"/>
      <c r="CZ194" s="109"/>
      <c r="DA194" s="109"/>
      <c r="DB194" s="109"/>
      <c r="DC194" s="109"/>
      <c r="DD194" s="109"/>
      <c r="DE194" s="109"/>
      <c r="DF194" s="109"/>
      <c r="DG194" s="109"/>
      <c r="DH194" s="109"/>
      <c r="DI194" s="109"/>
      <c r="DJ194" s="109"/>
      <c r="DK194" s="109"/>
      <c r="DL194" s="109"/>
      <c r="DM194" s="109"/>
      <c r="DN194" s="109"/>
      <c r="DO194" s="109"/>
      <c r="DP194" s="109"/>
      <c r="DQ194" s="109"/>
      <c r="DR194" s="109"/>
      <c r="DS194" s="109"/>
      <c r="DT194" s="109"/>
      <c r="DU194" s="109"/>
      <c r="DV194" s="109"/>
      <c r="DW194" s="109"/>
      <c r="DX194" s="109"/>
      <c r="DY194" s="109"/>
      <c r="DZ194" s="109"/>
      <c r="EA194" s="109"/>
      <c r="EB194" s="109"/>
      <c r="EC194" s="109"/>
      <c r="ED194" s="109"/>
      <c r="EE194" s="109"/>
      <c r="EF194" s="109"/>
      <c r="EG194" s="109"/>
      <c r="EH194" s="109"/>
      <c r="EI194" s="109"/>
      <c r="EJ194" s="109"/>
      <c r="EK194" s="109"/>
      <c r="EL194" s="109"/>
      <c r="EM194" s="109"/>
      <c r="EN194" s="109"/>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c r="GO194" s="109"/>
      <c r="GP194" s="109"/>
      <c r="GQ194" s="109"/>
      <c r="GR194" s="109"/>
      <c r="GS194" s="109"/>
      <c r="GT194" s="109"/>
      <c r="GU194" s="109"/>
      <c r="GV194" s="109"/>
      <c r="GW194" s="109"/>
      <c r="GX194" s="109"/>
      <c r="GY194" s="109"/>
      <c r="GZ194" s="109"/>
      <c r="HA194" s="109"/>
      <c r="HB194" s="109"/>
      <c r="HC194" s="109"/>
      <c r="HD194" s="109"/>
      <c r="HE194" s="109"/>
      <c r="HF194" s="109"/>
      <c r="HG194" s="109"/>
      <c r="HH194" s="109"/>
      <c r="HI194" s="109"/>
      <c r="HJ194" s="109"/>
      <c r="HK194" s="109"/>
      <c r="HL194" s="109"/>
      <c r="HM194" s="109"/>
      <c r="HN194" s="109"/>
      <c r="HO194" s="109"/>
      <c r="HP194" s="109"/>
      <c r="HQ194" s="109"/>
      <c r="HR194" s="109"/>
      <c r="HS194" s="109"/>
      <c r="HT194" s="109"/>
      <c r="HU194" s="109"/>
      <c r="HV194" s="109"/>
      <c r="HW194" s="109"/>
      <c r="HX194" s="109"/>
      <c r="HY194" s="109"/>
      <c r="HZ194" s="109"/>
      <c r="IA194" s="109"/>
      <c r="IB194" s="109"/>
      <c r="IC194" s="109"/>
      <c r="ID194" s="109"/>
      <c r="IE194" s="109"/>
      <c r="IF194" s="109"/>
      <c r="IG194" s="109"/>
      <c r="IH194" s="109"/>
      <c r="II194" s="109"/>
      <c r="IJ194" s="109"/>
      <c r="IK194" s="109"/>
      <c r="IL194" s="109"/>
      <c r="IM194" s="109"/>
      <c r="IN194" s="109"/>
      <c r="IO194" s="109"/>
      <c r="IP194" s="109"/>
      <c r="IQ194" s="109"/>
      <c r="IR194" s="109"/>
      <c r="IS194" s="109"/>
      <c r="IT194" s="109"/>
      <c r="IU194" s="109"/>
      <c r="IV194" s="109"/>
      <c r="IW194" s="109"/>
      <c r="IX194" s="109"/>
      <c r="IY194" s="109"/>
      <c r="IZ194" s="109"/>
    </row>
    <row r="195" s="107" customFormat="1" ht="39" customHeight="1" spans="1:260">
      <c r="A195" s="128" t="s">
        <v>3324</v>
      </c>
      <c r="B195" s="128" t="s">
        <v>3325</v>
      </c>
      <c r="C195" s="128" t="s">
        <v>3326</v>
      </c>
      <c r="D195" s="124">
        <f t="shared" si="28"/>
        <v>0</v>
      </c>
      <c r="E195" s="141">
        <v>2819</v>
      </c>
      <c r="F195" s="137">
        <f>H195+K195</f>
        <v>2819</v>
      </c>
      <c r="G195" s="137">
        <v>0</v>
      </c>
      <c r="H195" s="137">
        <v>0</v>
      </c>
      <c r="I195" s="164"/>
      <c r="J195" s="164">
        <v>2819</v>
      </c>
      <c r="K195" s="137">
        <v>2819</v>
      </c>
      <c r="L195" s="163" t="s">
        <v>3327</v>
      </c>
      <c r="M195" s="160" t="s">
        <v>3176</v>
      </c>
      <c r="N195" s="160" t="s">
        <v>3328</v>
      </c>
      <c r="O195" s="160"/>
      <c r="P195" s="109"/>
      <c r="Q195" s="109"/>
      <c r="R195" s="109"/>
      <c r="S195" s="109"/>
      <c r="T195" s="109"/>
      <c r="U195" s="109"/>
      <c r="V195" s="109"/>
      <c r="W195" s="109"/>
      <c r="X195" s="109"/>
      <c r="Y195" s="109"/>
      <c r="Z195" s="109"/>
      <c r="AA195" s="109"/>
      <c r="AB195" s="109"/>
      <c r="AC195" s="109"/>
      <c r="AD195" s="109"/>
      <c r="AE195" s="109"/>
      <c r="AF195" s="109"/>
      <c r="AG195" s="109"/>
      <c r="AH195" s="109"/>
      <c r="AI195" s="109"/>
      <c r="AJ195" s="109"/>
      <c r="AK195" s="109"/>
      <c r="AL195" s="109"/>
      <c r="AM195" s="109"/>
      <c r="AN195" s="109"/>
      <c r="AO195" s="109"/>
      <c r="AP195" s="109"/>
      <c r="AQ195" s="109"/>
      <c r="AR195" s="109"/>
      <c r="AS195" s="109"/>
      <c r="AT195" s="109"/>
      <c r="AU195" s="109"/>
      <c r="AV195" s="109"/>
      <c r="AW195" s="109"/>
      <c r="AX195" s="109"/>
      <c r="AY195" s="109"/>
      <c r="AZ195" s="109"/>
      <c r="BA195" s="109"/>
      <c r="BB195" s="109"/>
      <c r="BC195" s="109"/>
      <c r="BD195" s="109"/>
      <c r="BE195" s="109"/>
      <c r="BF195" s="109"/>
      <c r="BG195" s="109"/>
      <c r="BH195" s="109"/>
      <c r="BI195" s="109"/>
      <c r="BJ195" s="109"/>
      <c r="BK195" s="109"/>
      <c r="BL195" s="109"/>
      <c r="BM195" s="109"/>
      <c r="BN195" s="109"/>
      <c r="BO195" s="109"/>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c r="CN195" s="109"/>
      <c r="CO195" s="109"/>
      <c r="CP195" s="109"/>
      <c r="CQ195" s="109"/>
      <c r="CR195" s="109"/>
      <c r="CS195" s="109"/>
      <c r="CT195" s="109"/>
      <c r="CU195" s="109"/>
      <c r="CV195" s="109"/>
      <c r="CW195" s="109"/>
      <c r="CX195" s="109"/>
      <c r="CY195" s="109"/>
      <c r="CZ195" s="109"/>
      <c r="DA195" s="109"/>
      <c r="DB195" s="109"/>
      <c r="DC195" s="109"/>
      <c r="DD195" s="109"/>
      <c r="DE195" s="109"/>
      <c r="DF195" s="109"/>
      <c r="DG195" s="109"/>
      <c r="DH195" s="109"/>
      <c r="DI195" s="109"/>
      <c r="DJ195" s="109"/>
      <c r="DK195" s="109"/>
      <c r="DL195" s="109"/>
      <c r="DM195" s="109"/>
      <c r="DN195" s="109"/>
      <c r="DO195" s="109"/>
      <c r="DP195" s="109"/>
      <c r="DQ195" s="109"/>
      <c r="DR195" s="109"/>
      <c r="DS195" s="109"/>
      <c r="DT195" s="109"/>
      <c r="DU195" s="109"/>
      <c r="DV195" s="109"/>
      <c r="DW195" s="109"/>
      <c r="DX195" s="109"/>
      <c r="DY195" s="109"/>
      <c r="DZ195" s="109"/>
      <c r="EA195" s="109"/>
      <c r="EB195" s="109"/>
      <c r="EC195" s="109"/>
      <c r="ED195" s="109"/>
      <c r="EE195" s="109"/>
      <c r="EF195" s="109"/>
      <c r="EG195" s="109"/>
      <c r="EH195" s="109"/>
      <c r="EI195" s="109"/>
      <c r="EJ195" s="109"/>
      <c r="EK195" s="109"/>
      <c r="EL195" s="109"/>
      <c r="EM195" s="109"/>
      <c r="EN195" s="109"/>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c r="GO195" s="109"/>
      <c r="GP195" s="109"/>
      <c r="GQ195" s="109"/>
      <c r="GR195" s="109"/>
      <c r="GS195" s="109"/>
      <c r="GT195" s="109"/>
      <c r="GU195" s="109"/>
      <c r="GV195" s="109"/>
      <c r="GW195" s="109"/>
      <c r="GX195" s="109"/>
      <c r="GY195" s="109"/>
      <c r="GZ195" s="109"/>
      <c r="HA195" s="109"/>
      <c r="HB195" s="109"/>
      <c r="HC195" s="109"/>
      <c r="HD195" s="109"/>
      <c r="HE195" s="109"/>
      <c r="HF195" s="109"/>
      <c r="HG195" s="109"/>
      <c r="HH195" s="109"/>
      <c r="HI195" s="109"/>
      <c r="HJ195" s="109"/>
      <c r="HK195" s="109"/>
      <c r="HL195" s="109"/>
      <c r="HM195" s="109"/>
      <c r="HN195" s="109"/>
      <c r="HO195" s="109"/>
      <c r="HP195" s="109"/>
      <c r="HQ195" s="109"/>
      <c r="HR195" s="109"/>
      <c r="HS195" s="109"/>
      <c r="HT195" s="109"/>
      <c r="HU195" s="109"/>
      <c r="HV195" s="109"/>
      <c r="HW195" s="109"/>
      <c r="HX195" s="109"/>
      <c r="HY195" s="109"/>
      <c r="HZ195" s="109"/>
      <c r="IA195" s="109"/>
      <c r="IB195" s="109"/>
      <c r="IC195" s="109"/>
      <c r="ID195" s="109"/>
      <c r="IE195" s="109"/>
      <c r="IF195" s="109"/>
      <c r="IG195" s="109"/>
      <c r="IH195" s="109"/>
      <c r="II195" s="109"/>
      <c r="IJ195" s="109"/>
      <c r="IK195" s="109"/>
      <c r="IL195" s="109"/>
      <c r="IM195" s="109"/>
      <c r="IN195" s="109"/>
      <c r="IO195" s="109"/>
      <c r="IP195" s="109"/>
      <c r="IQ195" s="109"/>
      <c r="IR195" s="109"/>
      <c r="IS195" s="109"/>
      <c r="IT195" s="109"/>
      <c r="IU195" s="109"/>
      <c r="IV195" s="109"/>
      <c r="IW195" s="109"/>
      <c r="IX195" s="109"/>
      <c r="IY195" s="109"/>
      <c r="IZ195" s="109"/>
    </row>
    <row r="196" s="107" customFormat="1" ht="39" customHeight="1" spans="1:260">
      <c r="A196" s="128" t="s">
        <v>3329</v>
      </c>
      <c r="B196" s="128" t="s">
        <v>3330</v>
      </c>
      <c r="C196" s="128" t="s">
        <v>3331</v>
      </c>
      <c r="D196" s="124">
        <f t="shared" si="28"/>
        <v>6.25</v>
      </c>
      <c r="E196" s="141">
        <v>6.25</v>
      </c>
      <c r="F196" s="137"/>
      <c r="G196" s="137">
        <v>0</v>
      </c>
      <c r="H196" s="137">
        <v>0</v>
      </c>
      <c r="I196" s="164"/>
      <c r="J196" s="164">
        <v>6.25</v>
      </c>
      <c r="K196" s="137"/>
      <c r="L196" s="163" t="s">
        <v>3332</v>
      </c>
      <c r="M196" s="160" t="s">
        <v>3176</v>
      </c>
      <c r="N196" s="160" t="s">
        <v>3328</v>
      </c>
      <c r="O196" s="160"/>
      <c r="P196" s="109"/>
      <c r="Q196" s="109"/>
      <c r="R196" s="109"/>
      <c r="S196" s="109"/>
      <c r="T196" s="109"/>
      <c r="U196" s="109"/>
      <c r="V196" s="109"/>
      <c r="W196" s="109"/>
      <c r="X196" s="109"/>
      <c r="Y196" s="109"/>
      <c r="Z196" s="109"/>
      <c r="AA196" s="109"/>
      <c r="AB196" s="109"/>
      <c r="AC196" s="109"/>
      <c r="AD196" s="109"/>
      <c r="AE196" s="109"/>
      <c r="AF196" s="109"/>
      <c r="AG196" s="109"/>
      <c r="AH196" s="109"/>
      <c r="AI196" s="109"/>
      <c r="AJ196" s="109"/>
      <c r="AK196" s="109"/>
      <c r="AL196" s="109"/>
      <c r="AM196" s="109"/>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c r="CN196" s="109"/>
      <c r="CO196" s="109"/>
      <c r="CP196" s="109"/>
      <c r="CQ196" s="109"/>
      <c r="CR196" s="109"/>
      <c r="CS196" s="109"/>
      <c r="CT196" s="109"/>
      <c r="CU196" s="109"/>
      <c r="CV196" s="109"/>
      <c r="CW196" s="109"/>
      <c r="CX196" s="109"/>
      <c r="CY196" s="109"/>
      <c r="CZ196" s="109"/>
      <c r="DA196" s="109"/>
      <c r="DB196" s="109"/>
      <c r="DC196" s="109"/>
      <c r="DD196" s="109"/>
      <c r="DE196" s="109"/>
      <c r="DF196" s="109"/>
      <c r="DG196" s="109"/>
      <c r="DH196" s="109"/>
      <c r="DI196" s="109"/>
      <c r="DJ196" s="109"/>
      <c r="DK196" s="109"/>
      <c r="DL196" s="109"/>
      <c r="DM196" s="109"/>
      <c r="DN196" s="109"/>
      <c r="DO196" s="109"/>
      <c r="DP196" s="109"/>
      <c r="DQ196" s="109"/>
      <c r="DR196" s="109"/>
      <c r="DS196" s="109"/>
      <c r="DT196" s="109"/>
      <c r="DU196" s="109"/>
      <c r="DV196" s="109"/>
      <c r="DW196" s="109"/>
      <c r="DX196" s="109"/>
      <c r="DY196" s="109"/>
      <c r="DZ196" s="109"/>
      <c r="EA196" s="109"/>
      <c r="EB196" s="109"/>
      <c r="EC196" s="109"/>
      <c r="ED196" s="109"/>
      <c r="EE196" s="109"/>
      <c r="EF196" s="109"/>
      <c r="EG196" s="109"/>
      <c r="EH196" s="109"/>
      <c r="EI196" s="109"/>
      <c r="EJ196" s="109"/>
      <c r="EK196" s="109"/>
      <c r="EL196" s="109"/>
      <c r="EM196" s="109"/>
      <c r="EN196" s="109"/>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c r="GO196" s="109"/>
      <c r="GP196" s="109"/>
      <c r="GQ196" s="109"/>
      <c r="GR196" s="109"/>
      <c r="GS196" s="109"/>
      <c r="GT196" s="109"/>
      <c r="GU196" s="109"/>
      <c r="GV196" s="109"/>
      <c r="GW196" s="109"/>
      <c r="GX196" s="109"/>
      <c r="GY196" s="109"/>
      <c r="GZ196" s="109"/>
      <c r="HA196" s="109"/>
      <c r="HB196" s="109"/>
      <c r="HC196" s="109"/>
      <c r="HD196" s="109"/>
      <c r="HE196" s="109"/>
      <c r="HF196" s="109"/>
      <c r="HG196" s="109"/>
      <c r="HH196" s="109"/>
      <c r="HI196" s="109"/>
      <c r="HJ196" s="109"/>
      <c r="HK196" s="109"/>
      <c r="HL196" s="109"/>
      <c r="HM196" s="109"/>
      <c r="HN196" s="109"/>
      <c r="HO196" s="109"/>
      <c r="HP196" s="109"/>
      <c r="HQ196" s="109"/>
      <c r="HR196" s="109"/>
      <c r="HS196" s="109"/>
      <c r="HT196" s="109"/>
      <c r="HU196" s="109"/>
      <c r="HV196" s="109"/>
      <c r="HW196" s="109"/>
      <c r="HX196" s="109"/>
      <c r="HY196" s="109"/>
      <c r="HZ196" s="109"/>
      <c r="IA196" s="109"/>
      <c r="IB196" s="109"/>
      <c r="IC196" s="109"/>
      <c r="ID196" s="109"/>
      <c r="IE196" s="109"/>
      <c r="IF196" s="109"/>
      <c r="IG196" s="109"/>
      <c r="IH196" s="109"/>
      <c r="II196" s="109"/>
      <c r="IJ196" s="109"/>
      <c r="IK196" s="109"/>
      <c r="IL196" s="109"/>
      <c r="IM196" s="109"/>
      <c r="IN196" s="109"/>
      <c r="IO196" s="109"/>
      <c r="IP196" s="109"/>
      <c r="IQ196" s="109"/>
      <c r="IR196" s="109"/>
      <c r="IS196" s="109"/>
      <c r="IT196" s="109"/>
      <c r="IU196" s="109"/>
      <c r="IV196" s="109"/>
      <c r="IW196" s="109"/>
      <c r="IX196" s="109"/>
      <c r="IY196" s="109"/>
      <c r="IZ196" s="109"/>
    </row>
    <row r="197" s="107" customFormat="1" ht="39" customHeight="1" spans="1:260">
      <c r="A197" s="128" t="s">
        <v>3333</v>
      </c>
      <c r="B197" s="128" t="s">
        <v>3333</v>
      </c>
      <c r="C197" s="128" t="s">
        <v>3334</v>
      </c>
      <c r="D197" s="124">
        <f t="shared" si="28"/>
        <v>5.95</v>
      </c>
      <c r="E197" s="141">
        <v>5.95</v>
      </c>
      <c r="F197" s="137"/>
      <c r="G197" s="137">
        <v>0</v>
      </c>
      <c r="H197" s="137">
        <v>0</v>
      </c>
      <c r="I197" s="164"/>
      <c r="J197" s="164">
        <v>5.95</v>
      </c>
      <c r="K197" s="137"/>
      <c r="L197" s="163" t="s">
        <v>3335</v>
      </c>
      <c r="M197" s="160" t="s">
        <v>3176</v>
      </c>
      <c r="N197" s="160" t="s">
        <v>3328</v>
      </c>
      <c r="O197" s="160"/>
      <c r="P197" s="109"/>
      <c r="Q197" s="109"/>
      <c r="R197" s="109"/>
      <c r="S197" s="109"/>
      <c r="T197" s="109"/>
      <c r="U197" s="109"/>
      <c r="V197" s="109"/>
      <c r="W197" s="109"/>
      <c r="X197" s="109"/>
      <c r="Y197" s="109"/>
      <c r="Z197" s="109"/>
      <c r="AA197" s="109"/>
      <c r="AB197" s="109"/>
      <c r="AC197" s="109"/>
      <c r="AD197" s="109"/>
      <c r="AE197" s="109"/>
      <c r="AF197" s="109"/>
      <c r="AG197" s="109"/>
      <c r="AH197" s="109"/>
      <c r="AI197" s="109"/>
      <c r="AJ197" s="109"/>
      <c r="AK197" s="109"/>
      <c r="AL197" s="109"/>
      <c r="AM197" s="109"/>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c r="CN197" s="109"/>
      <c r="CO197" s="109"/>
      <c r="CP197" s="109"/>
      <c r="CQ197" s="109"/>
      <c r="CR197" s="109"/>
      <c r="CS197" s="109"/>
      <c r="CT197" s="109"/>
      <c r="CU197" s="109"/>
      <c r="CV197" s="109"/>
      <c r="CW197" s="109"/>
      <c r="CX197" s="109"/>
      <c r="CY197" s="109"/>
      <c r="CZ197" s="109"/>
      <c r="DA197" s="109"/>
      <c r="DB197" s="109"/>
      <c r="DC197" s="109"/>
      <c r="DD197" s="109"/>
      <c r="DE197" s="109"/>
      <c r="DF197" s="109"/>
      <c r="DG197" s="109"/>
      <c r="DH197" s="109"/>
      <c r="DI197" s="109"/>
      <c r="DJ197" s="109"/>
      <c r="DK197" s="109"/>
      <c r="DL197" s="109"/>
      <c r="DM197" s="109"/>
      <c r="DN197" s="109"/>
      <c r="DO197" s="109"/>
      <c r="DP197" s="109"/>
      <c r="DQ197" s="109"/>
      <c r="DR197" s="109"/>
      <c r="DS197" s="109"/>
      <c r="DT197" s="109"/>
      <c r="DU197" s="109"/>
      <c r="DV197" s="109"/>
      <c r="DW197" s="109"/>
      <c r="DX197" s="109"/>
      <c r="DY197" s="109"/>
      <c r="DZ197" s="109"/>
      <c r="EA197" s="109"/>
      <c r="EB197" s="109"/>
      <c r="EC197" s="109"/>
      <c r="ED197" s="109"/>
      <c r="EE197" s="109"/>
      <c r="EF197" s="109"/>
      <c r="EG197" s="109"/>
      <c r="EH197" s="109"/>
      <c r="EI197" s="109"/>
      <c r="EJ197" s="109"/>
      <c r="EK197" s="109"/>
      <c r="EL197" s="109"/>
      <c r="EM197" s="109"/>
      <c r="EN197" s="109"/>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c r="GO197" s="109"/>
      <c r="GP197" s="109"/>
      <c r="GQ197" s="109"/>
      <c r="GR197" s="109"/>
      <c r="GS197" s="109"/>
      <c r="GT197" s="109"/>
      <c r="GU197" s="109"/>
      <c r="GV197" s="109"/>
      <c r="GW197" s="109"/>
      <c r="GX197" s="109"/>
      <c r="GY197" s="109"/>
      <c r="GZ197" s="109"/>
      <c r="HA197" s="109"/>
      <c r="HB197" s="109"/>
      <c r="HC197" s="109"/>
      <c r="HD197" s="109"/>
      <c r="HE197" s="109"/>
      <c r="HF197" s="109"/>
      <c r="HG197" s="109"/>
      <c r="HH197" s="109"/>
      <c r="HI197" s="109"/>
      <c r="HJ197" s="109"/>
      <c r="HK197" s="109"/>
      <c r="HL197" s="109"/>
      <c r="HM197" s="109"/>
      <c r="HN197" s="109"/>
      <c r="HO197" s="109"/>
      <c r="HP197" s="109"/>
      <c r="HQ197" s="109"/>
      <c r="HR197" s="109"/>
      <c r="HS197" s="109"/>
      <c r="HT197" s="109"/>
      <c r="HU197" s="109"/>
      <c r="HV197" s="109"/>
      <c r="HW197" s="109"/>
      <c r="HX197" s="109"/>
      <c r="HY197" s="109"/>
      <c r="HZ197" s="109"/>
      <c r="IA197" s="109"/>
      <c r="IB197" s="109"/>
      <c r="IC197" s="109"/>
      <c r="ID197" s="109"/>
      <c r="IE197" s="109"/>
      <c r="IF197" s="109"/>
      <c r="IG197" s="109"/>
      <c r="IH197" s="109"/>
      <c r="II197" s="109"/>
      <c r="IJ197" s="109"/>
      <c r="IK197" s="109"/>
      <c r="IL197" s="109"/>
      <c r="IM197" s="109"/>
      <c r="IN197" s="109"/>
      <c r="IO197" s="109"/>
      <c r="IP197" s="109"/>
      <c r="IQ197" s="109"/>
      <c r="IR197" s="109"/>
      <c r="IS197" s="109"/>
      <c r="IT197" s="109"/>
      <c r="IU197" s="109"/>
      <c r="IV197" s="109"/>
      <c r="IW197" s="109"/>
      <c r="IX197" s="109"/>
      <c r="IY197" s="109"/>
      <c r="IZ197" s="109"/>
    </row>
    <row r="198" s="107" customFormat="1" ht="39" customHeight="1" spans="1:260">
      <c r="A198" s="128" t="s">
        <v>3336</v>
      </c>
      <c r="B198" s="128" t="s">
        <v>3336</v>
      </c>
      <c r="C198" s="128" t="s">
        <v>3334</v>
      </c>
      <c r="D198" s="124">
        <f t="shared" si="28"/>
        <v>1239</v>
      </c>
      <c r="E198" s="141">
        <v>1239</v>
      </c>
      <c r="F198" s="137"/>
      <c r="G198" s="137">
        <v>0</v>
      </c>
      <c r="H198" s="137">
        <v>0</v>
      </c>
      <c r="I198" s="164"/>
      <c r="J198" s="164">
        <v>1239</v>
      </c>
      <c r="K198" s="137"/>
      <c r="L198" s="163" t="s">
        <v>3327</v>
      </c>
      <c r="M198" s="160" t="s">
        <v>3176</v>
      </c>
      <c r="N198" s="160" t="s">
        <v>3328</v>
      </c>
      <c r="O198" s="160"/>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c r="BK198" s="109"/>
      <c r="BL198" s="109"/>
      <c r="BM198" s="109"/>
      <c r="BN198" s="109"/>
      <c r="BO198" s="109"/>
      <c r="BP198" s="109"/>
      <c r="BQ198" s="109"/>
      <c r="BR198" s="109"/>
      <c r="BS198" s="109"/>
      <c r="BT198" s="109"/>
      <c r="BU198" s="109"/>
      <c r="BV198" s="109"/>
      <c r="BW198" s="109"/>
      <c r="BX198" s="109"/>
      <c r="BY198" s="109"/>
      <c r="BZ198" s="109"/>
      <c r="CA198" s="109"/>
      <c r="CB198" s="109"/>
      <c r="CC198" s="109"/>
      <c r="CD198" s="109"/>
      <c r="CE198" s="109"/>
      <c r="CF198" s="109"/>
      <c r="CG198" s="109"/>
      <c r="CH198" s="109"/>
      <c r="CI198" s="109"/>
      <c r="CJ198" s="109"/>
      <c r="CK198" s="109"/>
      <c r="CL198" s="109"/>
      <c r="CM198" s="109"/>
      <c r="CN198" s="109"/>
      <c r="CO198" s="109"/>
      <c r="CP198" s="109"/>
      <c r="CQ198" s="109"/>
      <c r="CR198" s="109"/>
      <c r="CS198" s="109"/>
      <c r="CT198" s="109"/>
      <c r="CU198" s="109"/>
      <c r="CV198" s="109"/>
      <c r="CW198" s="109"/>
      <c r="CX198" s="109"/>
      <c r="CY198" s="109"/>
      <c r="CZ198" s="109"/>
      <c r="DA198" s="109"/>
      <c r="DB198" s="109"/>
      <c r="DC198" s="109"/>
      <c r="DD198" s="109"/>
      <c r="DE198" s="109"/>
      <c r="DF198" s="109"/>
      <c r="DG198" s="109"/>
      <c r="DH198" s="109"/>
      <c r="DI198" s="109"/>
      <c r="DJ198" s="109"/>
      <c r="DK198" s="109"/>
      <c r="DL198" s="109"/>
      <c r="DM198" s="109"/>
      <c r="DN198" s="109"/>
      <c r="DO198" s="109"/>
      <c r="DP198" s="109"/>
      <c r="DQ198" s="109"/>
      <c r="DR198" s="109"/>
      <c r="DS198" s="109"/>
      <c r="DT198" s="109"/>
      <c r="DU198" s="109"/>
      <c r="DV198" s="109"/>
      <c r="DW198" s="109"/>
      <c r="DX198" s="109"/>
      <c r="DY198" s="109"/>
      <c r="DZ198" s="109"/>
      <c r="EA198" s="109"/>
      <c r="EB198" s="109"/>
      <c r="EC198" s="109"/>
      <c r="ED198" s="109"/>
      <c r="EE198" s="109"/>
      <c r="EF198" s="109"/>
      <c r="EG198" s="109"/>
      <c r="EH198" s="109"/>
      <c r="EI198" s="109"/>
      <c r="EJ198" s="109"/>
      <c r="EK198" s="109"/>
      <c r="EL198" s="109"/>
      <c r="EM198" s="109"/>
      <c r="EN198" s="109"/>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c r="GO198" s="109"/>
      <c r="GP198" s="109"/>
      <c r="GQ198" s="109"/>
      <c r="GR198" s="109"/>
      <c r="GS198" s="109"/>
      <c r="GT198" s="109"/>
      <c r="GU198" s="109"/>
      <c r="GV198" s="109"/>
      <c r="GW198" s="109"/>
      <c r="GX198" s="109"/>
      <c r="GY198" s="109"/>
      <c r="GZ198" s="109"/>
      <c r="HA198" s="109"/>
      <c r="HB198" s="109"/>
      <c r="HC198" s="109"/>
      <c r="HD198" s="109"/>
      <c r="HE198" s="109"/>
      <c r="HF198" s="109"/>
      <c r="HG198" s="109"/>
      <c r="HH198" s="109"/>
      <c r="HI198" s="109"/>
      <c r="HJ198" s="109"/>
      <c r="HK198" s="109"/>
      <c r="HL198" s="109"/>
      <c r="HM198" s="109"/>
      <c r="HN198" s="109"/>
      <c r="HO198" s="109"/>
      <c r="HP198" s="109"/>
      <c r="HQ198" s="109"/>
      <c r="HR198" s="109"/>
      <c r="HS198" s="109"/>
      <c r="HT198" s="109"/>
      <c r="HU198" s="109"/>
      <c r="HV198" s="109"/>
      <c r="HW198" s="109"/>
      <c r="HX198" s="109"/>
      <c r="HY198" s="109"/>
      <c r="HZ198" s="109"/>
      <c r="IA198" s="109"/>
      <c r="IB198" s="109"/>
      <c r="IC198" s="109"/>
      <c r="ID198" s="109"/>
      <c r="IE198" s="109"/>
      <c r="IF198" s="109"/>
      <c r="IG198" s="109"/>
      <c r="IH198" s="109"/>
      <c r="II198" s="109"/>
      <c r="IJ198" s="109"/>
      <c r="IK198" s="109"/>
      <c r="IL198" s="109"/>
      <c r="IM198" s="109"/>
      <c r="IN198" s="109"/>
      <c r="IO198" s="109"/>
      <c r="IP198" s="109"/>
      <c r="IQ198" s="109"/>
      <c r="IR198" s="109"/>
      <c r="IS198" s="109"/>
      <c r="IT198" s="109"/>
      <c r="IU198" s="109"/>
      <c r="IV198" s="109"/>
      <c r="IW198" s="109"/>
      <c r="IX198" s="109"/>
      <c r="IY198" s="109"/>
      <c r="IZ198" s="109"/>
    </row>
    <row r="199" s="107" customFormat="1" ht="39" customHeight="1" spans="1:260">
      <c r="A199" s="128" t="s">
        <v>3337</v>
      </c>
      <c r="B199" s="128" t="s">
        <v>3337</v>
      </c>
      <c r="C199" s="128" t="s">
        <v>3334</v>
      </c>
      <c r="D199" s="124">
        <f t="shared" si="28"/>
        <v>15</v>
      </c>
      <c r="E199" s="141">
        <v>15</v>
      </c>
      <c r="F199" s="137"/>
      <c r="G199" s="137">
        <v>0</v>
      </c>
      <c r="H199" s="137">
        <v>0</v>
      </c>
      <c r="I199" s="164"/>
      <c r="J199" s="164">
        <v>15</v>
      </c>
      <c r="K199" s="137"/>
      <c r="L199" s="163" t="s">
        <v>3338</v>
      </c>
      <c r="M199" s="160" t="s">
        <v>3176</v>
      </c>
      <c r="N199" s="160" t="s">
        <v>3328</v>
      </c>
      <c r="O199" s="160"/>
      <c r="P199" s="109"/>
      <c r="Q199" s="109"/>
      <c r="R199" s="109"/>
      <c r="S199" s="109"/>
      <c r="T199" s="109"/>
      <c r="U199" s="109"/>
      <c r="V199" s="109"/>
      <c r="W199" s="109"/>
      <c r="X199" s="109"/>
      <c r="Y199" s="109"/>
      <c r="Z199" s="109"/>
      <c r="AA199" s="109"/>
      <c r="AB199" s="109"/>
      <c r="AC199" s="109"/>
      <c r="AD199" s="109"/>
      <c r="AE199" s="109"/>
      <c r="AF199" s="109"/>
      <c r="AG199" s="109"/>
      <c r="AH199" s="109"/>
      <c r="AI199" s="109"/>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09"/>
      <c r="BV199" s="109"/>
      <c r="BW199" s="109"/>
      <c r="BX199" s="109"/>
      <c r="BY199" s="109"/>
      <c r="BZ199" s="109"/>
      <c r="CA199" s="109"/>
      <c r="CB199" s="109"/>
      <c r="CC199" s="109"/>
      <c r="CD199" s="109"/>
      <c r="CE199" s="109"/>
      <c r="CF199" s="109"/>
      <c r="CG199" s="109"/>
      <c r="CH199" s="109"/>
      <c r="CI199" s="109"/>
      <c r="CJ199" s="109"/>
      <c r="CK199" s="109"/>
      <c r="CL199" s="109"/>
      <c r="CM199" s="109"/>
      <c r="CN199" s="109"/>
      <c r="CO199" s="109"/>
      <c r="CP199" s="109"/>
      <c r="CQ199" s="109"/>
      <c r="CR199" s="109"/>
      <c r="CS199" s="109"/>
      <c r="CT199" s="109"/>
      <c r="CU199" s="109"/>
      <c r="CV199" s="109"/>
      <c r="CW199" s="109"/>
      <c r="CX199" s="109"/>
      <c r="CY199" s="109"/>
      <c r="CZ199" s="109"/>
      <c r="DA199" s="109"/>
      <c r="DB199" s="109"/>
      <c r="DC199" s="109"/>
      <c r="DD199" s="109"/>
      <c r="DE199" s="109"/>
      <c r="DF199" s="109"/>
      <c r="DG199" s="109"/>
      <c r="DH199" s="109"/>
      <c r="DI199" s="109"/>
      <c r="DJ199" s="109"/>
      <c r="DK199" s="109"/>
      <c r="DL199" s="109"/>
      <c r="DM199" s="109"/>
      <c r="DN199" s="109"/>
      <c r="DO199" s="109"/>
      <c r="DP199" s="109"/>
      <c r="DQ199" s="109"/>
      <c r="DR199" s="109"/>
      <c r="DS199" s="109"/>
      <c r="DT199" s="109"/>
      <c r="DU199" s="109"/>
      <c r="DV199" s="109"/>
      <c r="DW199" s="109"/>
      <c r="DX199" s="109"/>
      <c r="DY199" s="109"/>
      <c r="DZ199" s="109"/>
      <c r="EA199" s="109"/>
      <c r="EB199" s="109"/>
      <c r="EC199" s="109"/>
      <c r="ED199" s="109"/>
      <c r="EE199" s="109"/>
      <c r="EF199" s="109"/>
      <c r="EG199" s="109"/>
      <c r="EH199" s="109"/>
      <c r="EI199" s="109"/>
      <c r="EJ199" s="109"/>
      <c r="EK199" s="109"/>
      <c r="EL199" s="109"/>
      <c r="EM199" s="109"/>
      <c r="EN199" s="109"/>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c r="GO199" s="109"/>
      <c r="GP199" s="109"/>
      <c r="GQ199" s="109"/>
      <c r="GR199" s="109"/>
      <c r="GS199" s="109"/>
      <c r="GT199" s="109"/>
      <c r="GU199" s="109"/>
      <c r="GV199" s="109"/>
      <c r="GW199" s="109"/>
      <c r="GX199" s="109"/>
      <c r="GY199" s="109"/>
      <c r="GZ199" s="109"/>
      <c r="HA199" s="109"/>
      <c r="HB199" s="109"/>
      <c r="HC199" s="109"/>
      <c r="HD199" s="109"/>
      <c r="HE199" s="109"/>
      <c r="HF199" s="109"/>
      <c r="HG199" s="109"/>
      <c r="HH199" s="109"/>
      <c r="HI199" s="109"/>
      <c r="HJ199" s="109"/>
      <c r="HK199" s="109"/>
      <c r="HL199" s="109"/>
      <c r="HM199" s="109"/>
      <c r="HN199" s="109"/>
      <c r="HO199" s="109"/>
      <c r="HP199" s="109"/>
      <c r="HQ199" s="109"/>
      <c r="HR199" s="109"/>
      <c r="HS199" s="109"/>
      <c r="HT199" s="109"/>
      <c r="HU199" s="109"/>
      <c r="HV199" s="109"/>
      <c r="HW199" s="109"/>
      <c r="HX199" s="109"/>
      <c r="HY199" s="109"/>
      <c r="HZ199" s="109"/>
      <c r="IA199" s="109"/>
      <c r="IB199" s="109"/>
      <c r="IC199" s="109"/>
      <c r="ID199" s="109"/>
      <c r="IE199" s="109"/>
      <c r="IF199" s="109"/>
      <c r="IG199" s="109"/>
      <c r="IH199" s="109"/>
      <c r="II199" s="109"/>
      <c r="IJ199" s="109"/>
      <c r="IK199" s="109"/>
      <c r="IL199" s="109"/>
      <c r="IM199" s="109"/>
      <c r="IN199" s="109"/>
      <c r="IO199" s="109"/>
      <c r="IP199" s="109"/>
      <c r="IQ199" s="109"/>
      <c r="IR199" s="109"/>
      <c r="IS199" s="109"/>
      <c r="IT199" s="109"/>
      <c r="IU199" s="109"/>
      <c r="IV199" s="109"/>
      <c r="IW199" s="109"/>
      <c r="IX199" s="109"/>
      <c r="IY199" s="109"/>
      <c r="IZ199" s="109"/>
    </row>
    <row r="200" s="107" customFormat="1" ht="39" customHeight="1" spans="1:260">
      <c r="A200" s="128" t="s">
        <v>3336</v>
      </c>
      <c r="B200" s="128" t="s">
        <v>3336</v>
      </c>
      <c r="C200" s="128" t="s">
        <v>3339</v>
      </c>
      <c r="D200" s="124">
        <f t="shared" si="28"/>
        <v>2736</v>
      </c>
      <c r="E200" s="141">
        <v>2736</v>
      </c>
      <c r="F200" s="137"/>
      <c r="G200" s="137">
        <v>0</v>
      </c>
      <c r="H200" s="137">
        <v>0</v>
      </c>
      <c r="I200" s="164"/>
      <c r="J200" s="164">
        <v>2736</v>
      </c>
      <c r="K200" s="137"/>
      <c r="L200" s="163" t="s">
        <v>3327</v>
      </c>
      <c r="M200" s="160" t="s">
        <v>3176</v>
      </c>
      <c r="N200" s="160" t="s">
        <v>3328</v>
      </c>
      <c r="O200" s="160"/>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c r="AK200" s="109"/>
      <c r="AL200" s="109"/>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c r="BK200" s="109"/>
      <c r="BL200" s="109"/>
      <c r="BM200" s="109"/>
      <c r="BN200" s="109"/>
      <c r="BO200" s="109"/>
      <c r="BP200" s="109"/>
      <c r="BQ200" s="109"/>
      <c r="BR200" s="109"/>
      <c r="BS200" s="109"/>
      <c r="BT200" s="109"/>
      <c r="BU200" s="109"/>
      <c r="BV200" s="109"/>
      <c r="BW200" s="109"/>
      <c r="BX200" s="109"/>
      <c r="BY200" s="109"/>
      <c r="BZ200" s="109"/>
      <c r="CA200" s="109"/>
      <c r="CB200" s="109"/>
      <c r="CC200" s="109"/>
      <c r="CD200" s="109"/>
      <c r="CE200" s="109"/>
      <c r="CF200" s="109"/>
      <c r="CG200" s="109"/>
      <c r="CH200" s="109"/>
      <c r="CI200" s="109"/>
      <c r="CJ200" s="109"/>
      <c r="CK200" s="109"/>
      <c r="CL200" s="109"/>
      <c r="CM200" s="109"/>
      <c r="CN200" s="109"/>
      <c r="CO200" s="109"/>
      <c r="CP200" s="109"/>
      <c r="CQ200" s="109"/>
      <c r="CR200" s="109"/>
      <c r="CS200" s="109"/>
      <c r="CT200" s="109"/>
      <c r="CU200" s="109"/>
      <c r="CV200" s="109"/>
      <c r="CW200" s="109"/>
      <c r="CX200" s="109"/>
      <c r="CY200" s="109"/>
      <c r="CZ200" s="109"/>
      <c r="DA200" s="109"/>
      <c r="DB200" s="109"/>
      <c r="DC200" s="109"/>
      <c r="DD200" s="109"/>
      <c r="DE200" s="109"/>
      <c r="DF200" s="109"/>
      <c r="DG200" s="109"/>
      <c r="DH200" s="109"/>
      <c r="DI200" s="109"/>
      <c r="DJ200" s="109"/>
      <c r="DK200" s="109"/>
      <c r="DL200" s="109"/>
      <c r="DM200" s="109"/>
      <c r="DN200" s="109"/>
      <c r="DO200" s="109"/>
      <c r="DP200" s="109"/>
      <c r="DQ200" s="109"/>
      <c r="DR200" s="109"/>
      <c r="DS200" s="109"/>
      <c r="DT200" s="109"/>
      <c r="DU200" s="109"/>
      <c r="DV200" s="109"/>
      <c r="DW200" s="109"/>
      <c r="DX200" s="109"/>
      <c r="DY200" s="109"/>
      <c r="DZ200" s="109"/>
      <c r="EA200" s="109"/>
      <c r="EB200" s="109"/>
      <c r="EC200" s="109"/>
      <c r="ED200" s="109"/>
      <c r="EE200" s="109"/>
      <c r="EF200" s="109"/>
      <c r="EG200" s="109"/>
      <c r="EH200" s="109"/>
      <c r="EI200" s="109"/>
      <c r="EJ200" s="109"/>
      <c r="EK200" s="109"/>
      <c r="EL200" s="109"/>
      <c r="EM200" s="109"/>
      <c r="EN200" s="109"/>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c r="GO200" s="109"/>
      <c r="GP200" s="109"/>
      <c r="GQ200" s="109"/>
      <c r="GR200" s="109"/>
      <c r="GS200" s="109"/>
      <c r="GT200" s="109"/>
      <c r="GU200" s="109"/>
      <c r="GV200" s="109"/>
      <c r="GW200" s="109"/>
      <c r="GX200" s="109"/>
      <c r="GY200" s="109"/>
      <c r="GZ200" s="109"/>
      <c r="HA200" s="109"/>
      <c r="HB200" s="109"/>
      <c r="HC200" s="109"/>
      <c r="HD200" s="109"/>
      <c r="HE200" s="109"/>
      <c r="HF200" s="109"/>
      <c r="HG200" s="109"/>
      <c r="HH200" s="109"/>
      <c r="HI200" s="109"/>
      <c r="HJ200" s="109"/>
      <c r="HK200" s="109"/>
      <c r="HL200" s="109"/>
      <c r="HM200" s="109"/>
      <c r="HN200" s="109"/>
      <c r="HO200" s="109"/>
      <c r="HP200" s="109"/>
      <c r="HQ200" s="109"/>
      <c r="HR200" s="109"/>
      <c r="HS200" s="109"/>
      <c r="HT200" s="109"/>
      <c r="HU200" s="109"/>
      <c r="HV200" s="109"/>
      <c r="HW200" s="109"/>
      <c r="HX200" s="109"/>
      <c r="HY200" s="109"/>
      <c r="HZ200" s="109"/>
      <c r="IA200" s="109"/>
      <c r="IB200" s="109"/>
      <c r="IC200" s="109"/>
      <c r="ID200" s="109"/>
      <c r="IE200" s="109"/>
      <c r="IF200" s="109"/>
      <c r="IG200" s="109"/>
      <c r="IH200" s="109"/>
      <c r="II200" s="109"/>
      <c r="IJ200" s="109"/>
      <c r="IK200" s="109"/>
      <c r="IL200" s="109"/>
      <c r="IM200" s="109"/>
      <c r="IN200" s="109"/>
      <c r="IO200" s="109"/>
      <c r="IP200" s="109"/>
      <c r="IQ200" s="109"/>
      <c r="IR200" s="109"/>
      <c r="IS200" s="109"/>
      <c r="IT200" s="109"/>
      <c r="IU200" s="109"/>
      <c r="IV200" s="109"/>
      <c r="IW200" s="109"/>
      <c r="IX200" s="109"/>
      <c r="IY200" s="109"/>
      <c r="IZ200" s="109"/>
    </row>
    <row r="201" s="107" customFormat="1" ht="30" customHeight="1" spans="1:260">
      <c r="A201" s="140"/>
      <c r="B201" s="128"/>
      <c r="C201" s="135"/>
      <c r="D201" s="124">
        <f t="shared" si="28"/>
        <v>0</v>
      </c>
      <c r="E201" s="141"/>
      <c r="F201" s="137"/>
      <c r="G201" s="137"/>
      <c r="H201" s="137"/>
      <c r="I201" s="164"/>
      <c r="J201" s="164"/>
      <c r="K201" s="137"/>
      <c r="L201" s="201"/>
      <c r="M201" s="201"/>
      <c r="N201" s="160"/>
      <c r="O201" s="160"/>
      <c r="P201" s="109"/>
      <c r="Q201" s="109"/>
      <c r="R201" s="109"/>
      <c r="S201" s="109"/>
      <c r="T201" s="109"/>
      <c r="U201" s="109"/>
      <c r="V201" s="109"/>
      <c r="W201" s="109"/>
      <c r="X201" s="109"/>
      <c r="Y201" s="109"/>
      <c r="Z201" s="109"/>
      <c r="AA201" s="109"/>
      <c r="AB201" s="109"/>
      <c r="AC201" s="109"/>
      <c r="AD201" s="109"/>
      <c r="AE201" s="109"/>
      <c r="AF201" s="109"/>
      <c r="AG201" s="109"/>
      <c r="AH201" s="109"/>
      <c r="AI201" s="109"/>
      <c r="AJ201" s="109"/>
      <c r="AK201" s="109"/>
      <c r="AL201" s="109"/>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c r="BK201" s="109"/>
      <c r="BL201" s="109"/>
      <c r="BM201" s="109"/>
      <c r="BN201" s="109"/>
      <c r="BO201" s="109"/>
      <c r="BP201" s="109"/>
      <c r="BQ201" s="109"/>
      <c r="BR201" s="109"/>
      <c r="BS201" s="109"/>
      <c r="BT201" s="109"/>
      <c r="BU201" s="109"/>
      <c r="BV201" s="109"/>
      <c r="BW201" s="109"/>
      <c r="BX201" s="109"/>
      <c r="BY201" s="109"/>
      <c r="BZ201" s="109"/>
      <c r="CA201" s="109"/>
      <c r="CB201" s="109"/>
      <c r="CC201" s="109"/>
      <c r="CD201" s="109"/>
      <c r="CE201" s="109"/>
      <c r="CF201" s="109"/>
      <c r="CG201" s="109"/>
      <c r="CH201" s="109"/>
      <c r="CI201" s="109"/>
      <c r="CJ201" s="109"/>
      <c r="CK201" s="109"/>
      <c r="CL201" s="109"/>
      <c r="CM201" s="109"/>
      <c r="CN201" s="109"/>
      <c r="CO201" s="109"/>
      <c r="CP201" s="109"/>
      <c r="CQ201" s="109"/>
      <c r="CR201" s="109"/>
      <c r="CS201" s="109"/>
      <c r="CT201" s="109"/>
      <c r="CU201" s="109"/>
      <c r="CV201" s="109"/>
      <c r="CW201" s="109"/>
      <c r="CX201" s="109"/>
      <c r="CY201" s="109"/>
      <c r="CZ201" s="109"/>
      <c r="DA201" s="109"/>
      <c r="DB201" s="109"/>
      <c r="DC201" s="109"/>
      <c r="DD201" s="109"/>
      <c r="DE201" s="109"/>
      <c r="DF201" s="109"/>
      <c r="DG201" s="109"/>
      <c r="DH201" s="109"/>
      <c r="DI201" s="109"/>
      <c r="DJ201" s="109"/>
      <c r="DK201" s="109"/>
      <c r="DL201" s="109"/>
      <c r="DM201" s="109"/>
      <c r="DN201" s="109"/>
      <c r="DO201" s="109"/>
      <c r="DP201" s="109"/>
      <c r="DQ201" s="109"/>
      <c r="DR201" s="109"/>
      <c r="DS201" s="109"/>
      <c r="DT201" s="109"/>
      <c r="DU201" s="109"/>
      <c r="DV201" s="109"/>
      <c r="DW201" s="109"/>
      <c r="DX201" s="109"/>
      <c r="DY201" s="109"/>
      <c r="DZ201" s="109"/>
      <c r="EA201" s="109"/>
      <c r="EB201" s="109"/>
      <c r="EC201" s="109"/>
      <c r="ED201" s="109"/>
      <c r="EE201" s="109"/>
      <c r="EF201" s="109"/>
      <c r="EG201" s="109"/>
      <c r="EH201" s="109"/>
      <c r="EI201" s="109"/>
      <c r="EJ201" s="109"/>
      <c r="EK201" s="109"/>
      <c r="EL201" s="109"/>
      <c r="EM201" s="109"/>
      <c r="EN201" s="109"/>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c r="GO201" s="109"/>
      <c r="GP201" s="109"/>
      <c r="GQ201" s="109"/>
      <c r="GR201" s="109"/>
      <c r="GS201" s="109"/>
      <c r="GT201" s="109"/>
      <c r="GU201" s="109"/>
      <c r="GV201" s="109"/>
      <c r="GW201" s="109"/>
      <c r="GX201" s="109"/>
      <c r="GY201" s="109"/>
      <c r="GZ201" s="109"/>
      <c r="HA201" s="109"/>
      <c r="HB201" s="109"/>
      <c r="HC201" s="109"/>
      <c r="HD201" s="109"/>
      <c r="HE201" s="109"/>
      <c r="HF201" s="109"/>
      <c r="HG201" s="109"/>
      <c r="HH201" s="109"/>
      <c r="HI201" s="109"/>
      <c r="HJ201" s="109"/>
      <c r="HK201" s="109"/>
      <c r="HL201" s="109"/>
      <c r="HM201" s="109"/>
      <c r="HN201" s="109"/>
      <c r="HO201" s="109"/>
      <c r="HP201" s="109"/>
      <c r="HQ201" s="109"/>
      <c r="HR201" s="109"/>
      <c r="HS201" s="109"/>
      <c r="HT201" s="109"/>
      <c r="HU201" s="109"/>
      <c r="HV201" s="109"/>
      <c r="HW201" s="109"/>
      <c r="HX201" s="109"/>
      <c r="HY201" s="109"/>
      <c r="HZ201" s="109"/>
      <c r="IA201" s="109"/>
      <c r="IB201" s="109"/>
      <c r="IC201" s="109"/>
      <c r="ID201" s="109"/>
      <c r="IE201" s="109"/>
      <c r="IF201" s="109"/>
      <c r="IG201" s="109"/>
      <c r="IH201" s="109"/>
      <c r="II201" s="109"/>
      <c r="IJ201" s="109"/>
      <c r="IK201" s="109"/>
      <c r="IL201" s="109"/>
      <c r="IM201" s="109"/>
      <c r="IN201" s="109"/>
      <c r="IO201" s="109"/>
      <c r="IP201" s="109"/>
      <c r="IQ201" s="109"/>
      <c r="IR201" s="109"/>
      <c r="IS201" s="109"/>
      <c r="IT201" s="109"/>
      <c r="IU201" s="109"/>
      <c r="IV201" s="109"/>
      <c r="IW201" s="109"/>
      <c r="IX201" s="109"/>
      <c r="IY201" s="109"/>
      <c r="IZ201" s="109"/>
    </row>
    <row r="202" s="107" customFormat="1" ht="30" customHeight="1" spans="1:260">
      <c r="A202" s="127" t="s">
        <v>3340</v>
      </c>
      <c r="B202" s="133"/>
      <c r="C202" s="128"/>
      <c r="D202" s="124">
        <f t="shared" si="28"/>
        <v>0</v>
      </c>
      <c r="E202" s="141"/>
      <c r="F202" s="137"/>
      <c r="G202" s="137"/>
      <c r="H202" s="137"/>
      <c r="I202" s="164"/>
      <c r="J202" s="164"/>
      <c r="K202" s="126"/>
      <c r="L202" s="181"/>
      <c r="M202" s="181"/>
      <c r="N202" s="160"/>
      <c r="O202" s="160"/>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9"/>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c r="BK202" s="109"/>
      <c r="BL202" s="109"/>
      <c r="BM202" s="109"/>
      <c r="BN202" s="109"/>
      <c r="BO202" s="109"/>
      <c r="BP202" s="109"/>
      <c r="BQ202" s="109"/>
      <c r="BR202" s="109"/>
      <c r="BS202" s="109"/>
      <c r="BT202" s="109"/>
      <c r="BU202" s="109"/>
      <c r="BV202" s="109"/>
      <c r="BW202" s="109"/>
      <c r="BX202" s="109"/>
      <c r="BY202" s="109"/>
      <c r="BZ202" s="109"/>
      <c r="CA202" s="109"/>
      <c r="CB202" s="109"/>
      <c r="CC202" s="109"/>
      <c r="CD202" s="109"/>
      <c r="CE202" s="109"/>
      <c r="CF202" s="109"/>
      <c r="CG202" s="109"/>
      <c r="CH202" s="109"/>
      <c r="CI202" s="109"/>
      <c r="CJ202" s="109"/>
      <c r="CK202" s="109"/>
      <c r="CL202" s="109"/>
      <c r="CM202" s="109"/>
      <c r="CN202" s="109"/>
      <c r="CO202" s="109"/>
      <c r="CP202" s="109"/>
      <c r="CQ202" s="109"/>
      <c r="CR202" s="109"/>
      <c r="CS202" s="109"/>
      <c r="CT202" s="109"/>
      <c r="CU202" s="109"/>
      <c r="CV202" s="109"/>
      <c r="CW202" s="109"/>
      <c r="CX202" s="109"/>
      <c r="CY202" s="109"/>
      <c r="CZ202" s="109"/>
      <c r="DA202" s="109"/>
      <c r="DB202" s="109"/>
      <c r="DC202" s="109"/>
      <c r="DD202" s="109"/>
      <c r="DE202" s="109"/>
      <c r="DF202" s="109"/>
      <c r="DG202" s="109"/>
      <c r="DH202" s="109"/>
      <c r="DI202" s="109"/>
      <c r="DJ202" s="109"/>
      <c r="DK202" s="109"/>
      <c r="DL202" s="109"/>
      <c r="DM202" s="109"/>
      <c r="DN202" s="109"/>
      <c r="DO202" s="109"/>
      <c r="DP202" s="109"/>
      <c r="DQ202" s="109"/>
      <c r="DR202" s="109"/>
      <c r="DS202" s="109"/>
      <c r="DT202" s="109"/>
      <c r="DU202" s="109"/>
      <c r="DV202" s="109"/>
      <c r="DW202" s="109"/>
      <c r="DX202" s="109"/>
      <c r="DY202" s="109"/>
      <c r="DZ202" s="109"/>
      <c r="EA202" s="109"/>
      <c r="EB202" s="109"/>
      <c r="EC202" s="109"/>
      <c r="ED202" s="109"/>
      <c r="EE202" s="109"/>
      <c r="EF202" s="109"/>
      <c r="EG202" s="109"/>
      <c r="EH202" s="109"/>
      <c r="EI202" s="109"/>
      <c r="EJ202" s="109"/>
      <c r="EK202" s="109"/>
      <c r="EL202" s="109"/>
      <c r="EM202" s="109"/>
      <c r="EN202" s="109"/>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c r="GO202" s="109"/>
      <c r="GP202" s="109"/>
      <c r="GQ202" s="109"/>
      <c r="GR202" s="109"/>
      <c r="GS202" s="109"/>
      <c r="GT202" s="109"/>
      <c r="GU202" s="109"/>
      <c r="GV202" s="109"/>
      <c r="GW202" s="109"/>
      <c r="GX202" s="109"/>
      <c r="GY202" s="109"/>
      <c r="GZ202" s="109"/>
      <c r="HA202" s="109"/>
      <c r="HB202" s="109"/>
      <c r="HC202" s="109"/>
      <c r="HD202" s="109"/>
      <c r="HE202" s="109"/>
      <c r="HF202" s="109"/>
      <c r="HG202" s="109"/>
      <c r="HH202" s="109"/>
      <c r="HI202" s="109"/>
      <c r="HJ202" s="109"/>
      <c r="HK202" s="109"/>
      <c r="HL202" s="109"/>
      <c r="HM202" s="109"/>
      <c r="HN202" s="109"/>
      <c r="HO202" s="109"/>
      <c r="HP202" s="109"/>
      <c r="HQ202" s="109"/>
      <c r="HR202" s="109"/>
      <c r="HS202" s="109"/>
      <c r="HT202" s="109"/>
      <c r="HU202" s="109"/>
      <c r="HV202" s="109"/>
      <c r="HW202" s="109"/>
      <c r="HX202" s="109"/>
      <c r="HY202" s="109"/>
      <c r="HZ202" s="109"/>
      <c r="IA202" s="109"/>
      <c r="IB202" s="109"/>
      <c r="IC202" s="109"/>
      <c r="ID202" s="109"/>
      <c r="IE202" s="109"/>
      <c r="IF202" s="109"/>
      <c r="IG202" s="109"/>
      <c r="IH202" s="109"/>
      <c r="II202" s="109"/>
      <c r="IJ202" s="109"/>
      <c r="IK202" s="109"/>
      <c r="IL202" s="109"/>
      <c r="IM202" s="109"/>
      <c r="IN202" s="109"/>
      <c r="IO202" s="109"/>
      <c r="IP202" s="109"/>
      <c r="IQ202" s="109"/>
      <c r="IR202" s="109"/>
      <c r="IS202" s="109"/>
      <c r="IT202" s="109"/>
      <c r="IU202" s="109"/>
      <c r="IV202" s="109"/>
      <c r="IW202" s="109"/>
      <c r="IX202" s="109"/>
      <c r="IY202" s="109"/>
      <c r="IZ202" s="109"/>
    </row>
    <row r="203" s="107" customFormat="1" ht="39" customHeight="1" spans="1:260">
      <c r="A203" s="139" t="s">
        <v>3341</v>
      </c>
      <c r="B203" s="204"/>
      <c r="C203" s="205"/>
      <c r="D203" s="124">
        <f t="shared" si="28"/>
        <v>0</v>
      </c>
      <c r="E203" s="141"/>
      <c r="F203" s="137"/>
      <c r="G203" s="137"/>
      <c r="H203" s="137"/>
      <c r="I203" s="164"/>
      <c r="J203" s="164"/>
      <c r="K203" s="126"/>
      <c r="L203" s="223"/>
      <c r="M203" s="223"/>
      <c r="N203" s="160"/>
      <c r="O203" s="160"/>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c r="BK203" s="109"/>
      <c r="BL203" s="109"/>
      <c r="BM203" s="109"/>
      <c r="BN203" s="109"/>
      <c r="BO203" s="109"/>
      <c r="BP203" s="109"/>
      <c r="BQ203" s="109"/>
      <c r="BR203" s="109"/>
      <c r="BS203" s="109"/>
      <c r="BT203" s="109"/>
      <c r="BU203" s="109"/>
      <c r="BV203" s="109"/>
      <c r="BW203" s="109"/>
      <c r="BX203" s="109"/>
      <c r="BY203" s="109"/>
      <c r="BZ203" s="109"/>
      <c r="CA203" s="109"/>
      <c r="CB203" s="109"/>
      <c r="CC203" s="109"/>
      <c r="CD203" s="109"/>
      <c r="CE203" s="109"/>
      <c r="CF203" s="109"/>
      <c r="CG203" s="109"/>
      <c r="CH203" s="109"/>
      <c r="CI203" s="109"/>
      <c r="CJ203" s="109"/>
      <c r="CK203" s="109"/>
      <c r="CL203" s="109"/>
      <c r="CM203" s="109"/>
      <c r="CN203" s="109"/>
      <c r="CO203" s="109"/>
      <c r="CP203" s="109"/>
      <c r="CQ203" s="109"/>
      <c r="CR203" s="109"/>
      <c r="CS203" s="109"/>
      <c r="CT203" s="109"/>
      <c r="CU203" s="109"/>
      <c r="CV203" s="109"/>
      <c r="CW203" s="109"/>
      <c r="CX203" s="109"/>
      <c r="CY203" s="109"/>
      <c r="CZ203" s="109"/>
      <c r="DA203" s="109"/>
      <c r="DB203" s="109"/>
      <c r="DC203" s="109"/>
      <c r="DD203" s="109"/>
      <c r="DE203" s="109"/>
      <c r="DF203" s="109"/>
      <c r="DG203" s="109"/>
      <c r="DH203" s="109"/>
      <c r="DI203" s="109"/>
      <c r="DJ203" s="109"/>
      <c r="DK203" s="109"/>
      <c r="DL203" s="109"/>
      <c r="DM203" s="109"/>
      <c r="DN203" s="109"/>
      <c r="DO203" s="109"/>
      <c r="DP203" s="109"/>
      <c r="DQ203" s="109"/>
      <c r="DR203" s="109"/>
      <c r="DS203" s="109"/>
      <c r="DT203" s="109"/>
      <c r="DU203" s="109"/>
      <c r="DV203" s="109"/>
      <c r="DW203" s="109"/>
      <c r="DX203" s="109"/>
      <c r="DY203" s="109"/>
      <c r="DZ203" s="109"/>
      <c r="EA203" s="109"/>
      <c r="EB203" s="109"/>
      <c r="EC203" s="109"/>
      <c r="ED203" s="109"/>
      <c r="EE203" s="109"/>
      <c r="EF203" s="109"/>
      <c r="EG203" s="109"/>
      <c r="EH203" s="109"/>
      <c r="EI203" s="109"/>
      <c r="EJ203" s="109"/>
      <c r="EK203" s="109"/>
      <c r="EL203" s="109"/>
      <c r="EM203" s="109"/>
      <c r="EN203" s="109"/>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c r="GO203" s="109"/>
      <c r="GP203" s="109"/>
      <c r="GQ203" s="109"/>
      <c r="GR203" s="109"/>
      <c r="GS203" s="109"/>
      <c r="GT203" s="109"/>
      <c r="GU203" s="109"/>
      <c r="GV203" s="109"/>
      <c r="GW203" s="109"/>
      <c r="GX203" s="109"/>
      <c r="GY203" s="109"/>
      <c r="GZ203" s="109"/>
      <c r="HA203" s="109"/>
      <c r="HB203" s="109"/>
      <c r="HC203" s="109"/>
      <c r="HD203" s="109"/>
      <c r="HE203" s="109"/>
      <c r="HF203" s="109"/>
      <c r="HG203" s="109"/>
      <c r="HH203" s="109"/>
      <c r="HI203" s="109"/>
      <c r="HJ203" s="109"/>
      <c r="HK203" s="109"/>
      <c r="HL203" s="109"/>
      <c r="HM203" s="109"/>
      <c r="HN203" s="109"/>
      <c r="HO203" s="109"/>
      <c r="HP203" s="109"/>
      <c r="HQ203" s="109"/>
      <c r="HR203" s="109"/>
      <c r="HS203" s="109"/>
      <c r="HT203" s="109"/>
      <c r="HU203" s="109"/>
      <c r="HV203" s="109"/>
      <c r="HW203" s="109"/>
      <c r="HX203" s="109"/>
      <c r="HY203" s="109"/>
      <c r="HZ203" s="109"/>
      <c r="IA203" s="109"/>
      <c r="IB203" s="109"/>
      <c r="IC203" s="109"/>
      <c r="ID203" s="109"/>
      <c r="IE203" s="109"/>
      <c r="IF203" s="109"/>
      <c r="IG203" s="109"/>
      <c r="IH203" s="109"/>
      <c r="II203" s="109"/>
      <c r="IJ203" s="109"/>
      <c r="IK203" s="109"/>
      <c r="IL203" s="109"/>
      <c r="IM203" s="109"/>
      <c r="IN203" s="109"/>
      <c r="IO203" s="109"/>
      <c r="IP203" s="109"/>
      <c r="IQ203" s="109"/>
      <c r="IR203" s="109"/>
      <c r="IS203" s="109"/>
      <c r="IT203" s="109"/>
      <c r="IU203" s="109"/>
      <c r="IV203" s="109"/>
      <c r="IW203" s="109"/>
      <c r="IX203" s="109"/>
      <c r="IY203" s="109"/>
      <c r="IZ203" s="109"/>
    </row>
    <row r="204" s="107" customFormat="1" ht="23.1" customHeight="1" spans="1:260">
      <c r="A204" s="127" t="s">
        <v>3342</v>
      </c>
      <c r="B204" s="131"/>
      <c r="C204" s="128"/>
      <c r="D204" s="124">
        <f t="shared" si="28"/>
        <v>0</v>
      </c>
      <c r="E204" s="141"/>
      <c r="F204" s="137"/>
      <c r="G204" s="137"/>
      <c r="H204" s="137"/>
      <c r="I204" s="164"/>
      <c r="J204" s="164"/>
      <c r="K204" s="126"/>
      <c r="L204" s="181"/>
      <c r="M204" s="181"/>
      <c r="N204" s="160"/>
      <c r="O204" s="160"/>
      <c r="P204" s="109"/>
      <c r="Q204" s="109"/>
      <c r="R204" s="109"/>
      <c r="S204" s="109"/>
      <c r="T204" s="109"/>
      <c r="U204" s="109"/>
      <c r="V204" s="109"/>
      <c r="W204" s="109"/>
      <c r="X204" s="109"/>
      <c r="Y204" s="109"/>
      <c r="Z204" s="109"/>
      <c r="AA204" s="109"/>
      <c r="AB204" s="109"/>
      <c r="AC204" s="109"/>
      <c r="AD204" s="109"/>
      <c r="AE204" s="109"/>
      <c r="AF204" s="109"/>
      <c r="AG204" s="109"/>
      <c r="AH204" s="109"/>
      <c r="AI204" s="109"/>
      <c r="AJ204" s="109"/>
      <c r="AK204" s="109"/>
      <c r="AL204" s="109"/>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c r="BK204" s="109"/>
      <c r="BL204" s="109"/>
      <c r="BM204" s="109"/>
      <c r="BN204" s="109"/>
      <c r="BO204" s="109"/>
      <c r="BP204" s="109"/>
      <c r="BQ204" s="109"/>
      <c r="BR204" s="109"/>
      <c r="BS204" s="109"/>
      <c r="BT204" s="109"/>
      <c r="BU204" s="109"/>
      <c r="BV204" s="109"/>
      <c r="BW204" s="109"/>
      <c r="BX204" s="109"/>
      <c r="BY204" s="109"/>
      <c r="BZ204" s="109"/>
      <c r="CA204" s="109"/>
      <c r="CB204" s="109"/>
      <c r="CC204" s="109"/>
      <c r="CD204" s="109"/>
      <c r="CE204" s="109"/>
      <c r="CF204" s="109"/>
      <c r="CG204" s="109"/>
      <c r="CH204" s="109"/>
      <c r="CI204" s="109"/>
      <c r="CJ204" s="109"/>
      <c r="CK204" s="109"/>
      <c r="CL204" s="109"/>
      <c r="CM204" s="109"/>
      <c r="CN204" s="109"/>
      <c r="CO204" s="109"/>
      <c r="CP204" s="109"/>
      <c r="CQ204" s="109"/>
      <c r="CR204" s="109"/>
      <c r="CS204" s="109"/>
      <c r="CT204" s="109"/>
      <c r="CU204" s="109"/>
      <c r="CV204" s="109"/>
      <c r="CW204" s="109"/>
      <c r="CX204" s="109"/>
      <c r="CY204" s="109"/>
      <c r="CZ204" s="109"/>
      <c r="DA204" s="109"/>
      <c r="DB204" s="109"/>
      <c r="DC204" s="109"/>
      <c r="DD204" s="109"/>
      <c r="DE204" s="109"/>
      <c r="DF204" s="109"/>
      <c r="DG204" s="109"/>
      <c r="DH204" s="109"/>
      <c r="DI204" s="109"/>
      <c r="DJ204" s="109"/>
      <c r="DK204" s="109"/>
      <c r="DL204" s="109"/>
      <c r="DM204" s="109"/>
      <c r="DN204" s="109"/>
      <c r="DO204" s="109"/>
      <c r="DP204" s="109"/>
      <c r="DQ204" s="109"/>
      <c r="DR204" s="109"/>
      <c r="DS204" s="109"/>
      <c r="DT204" s="109"/>
      <c r="DU204" s="109"/>
      <c r="DV204" s="109"/>
      <c r="DW204" s="109"/>
      <c r="DX204" s="109"/>
      <c r="DY204" s="109"/>
      <c r="DZ204" s="109"/>
      <c r="EA204" s="109"/>
      <c r="EB204" s="109"/>
      <c r="EC204" s="109"/>
      <c r="ED204" s="109"/>
      <c r="EE204" s="109"/>
      <c r="EF204" s="109"/>
      <c r="EG204" s="109"/>
      <c r="EH204" s="109"/>
      <c r="EI204" s="109"/>
      <c r="EJ204" s="109"/>
      <c r="EK204" s="109"/>
      <c r="EL204" s="109"/>
      <c r="EM204" s="109"/>
      <c r="EN204" s="109"/>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c r="GO204" s="109"/>
      <c r="GP204" s="109"/>
      <c r="GQ204" s="109"/>
      <c r="GR204" s="109"/>
      <c r="GS204" s="109"/>
      <c r="GT204" s="109"/>
      <c r="GU204" s="109"/>
      <c r="GV204" s="109"/>
      <c r="GW204" s="109"/>
      <c r="GX204" s="109"/>
      <c r="GY204" s="109"/>
      <c r="GZ204" s="109"/>
      <c r="HA204" s="109"/>
      <c r="HB204" s="109"/>
      <c r="HC204" s="109"/>
      <c r="HD204" s="109"/>
      <c r="HE204" s="109"/>
      <c r="HF204" s="109"/>
      <c r="HG204" s="109"/>
      <c r="HH204" s="109"/>
      <c r="HI204" s="109"/>
      <c r="HJ204" s="109"/>
      <c r="HK204" s="109"/>
      <c r="HL204" s="109"/>
      <c r="HM204" s="109"/>
      <c r="HN204" s="109"/>
      <c r="HO204" s="109"/>
      <c r="HP204" s="109"/>
      <c r="HQ204" s="109"/>
      <c r="HR204" s="109"/>
      <c r="HS204" s="109"/>
      <c r="HT204" s="109"/>
      <c r="HU204" s="109"/>
      <c r="HV204" s="109"/>
      <c r="HW204" s="109"/>
      <c r="HX204" s="109"/>
      <c r="HY204" s="109"/>
      <c r="HZ204" s="109"/>
      <c r="IA204" s="109"/>
      <c r="IB204" s="109"/>
      <c r="IC204" s="109"/>
      <c r="ID204" s="109"/>
      <c r="IE204" s="109"/>
      <c r="IF204" s="109"/>
      <c r="IG204" s="109"/>
      <c r="IH204" s="109"/>
      <c r="II204" s="109"/>
      <c r="IJ204" s="109"/>
      <c r="IK204" s="109"/>
      <c r="IL204" s="109"/>
      <c r="IM204" s="109"/>
      <c r="IN204" s="109"/>
      <c r="IO204" s="109"/>
      <c r="IP204" s="109"/>
      <c r="IQ204" s="109"/>
      <c r="IR204" s="109"/>
      <c r="IS204" s="109"/>
      <c r="IT204" s="109"/>
      <c r="IU204" s="109"/>
      <c r="IV204" s="109"/>
      <c r="IW204" s="109"/>
      <c r="IX204" s="109"/>
      <c r="IY204" s="109"/>
      <c r="IZ204" s="109"/>
    </row>
    <row r="205" s="107" customFormat="1" ht="46" customHeight="1" spans="1:260">
      <c r="A205" s="138" t="s">
        <v>3343</v>
      </c>
      <c r="B205" s="128"/>
      <c r="C205" s="128"/>
      <c r="D205" s="124">
        <f t="shared" si="28"/>
        <v>1239.8146</v>
      </c>
      <c r="E205" s="126">
        <f t="shared" ref="E205:K205" si="31">SUM(E206,E211,E226,E233,E243,E251,E258,E241,E214,E248,E219,E220,E225,E257)</f>
        <v>13282.3046</v>
      </c>
      <c r="F205" s="126">
        <f t="shared" si="31"/>
        <v>12042.49</v>
      </c>
      <c r="G205" s="126">
        <f t="shared" si="31"/>
        <v>5628.16</v>
      </c>
      <c r="H205" s="126">
        <f t="shared" si="31"/>
        <v>4893.92</v>
      </c>
      <c r="I205" s="126">
        <f t="shared" si="31"/>
        <v>3948.36</v>
      </c>
      <c r="J205" s="126">
        <f t="shared" si="31"/>
        <v>7654.1446</v>
      </c>
      <c r="K205" s="126">
        <f t="shared" si="31"/>
        <v>7148.57</v>
      </c>
      <c r="L205" s="181"/>
      <c r="M205" s="181"/>
      <c r="N205" s="160"/>
      <c r="O205" s="160"/>
      <c r="P205" s="109"/>
      <c r="Q205" s="109"/>
      <c r="R205" s="109"/>
      <c r="S205" s="109"/>
      <c r="T205" s="109"/>
      <c r="U205" s="109"/>
      <c r="V205" s="109"/>
      <c r="W205" s="109"/>
      <c r="X205" s="109"/>
      <c r="Y205" s="109"/>
      <c r="Z205" s="109"/>
      <c r="AA205" s="109"/>
      <c r="AB205" s="109"/>
      <c r="AC205" s="109"/>
      <c r="AD205" s="109"/>
      <c r="AE205" s="109"/>
      <c r="AF205" s="109"/>
      <c r="AG205" s="109"/>
      <c r="AH205" s="109"/>
      <c r="AI205" s="109"/>
      <c r="AJ205" s="109"/>
      <c r="AK205" s="109"/>
      <c r="AL205" s="109"/>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c r="BK205" s="109"/>
      <c r="BL205" s="109"/>
      <c r="BM205" s="109"/>
      <c r="BN205" s="109"/>
      <c r="BO205" s="109"/>
      <c r="BP205" s="109"/>
      <c r="BQ205" s="109"/>
      <c r="BR205" s="109"/>
      <c r="BS205" s="109"/>
      <c r="BT205" s="109"/>
      <c r="BU205" s="109"/>
      <c r="BV205" s="109"/>
      <c r="BW205" s="109"/>
      <c r="BX205" s="109"/>
      <c r="BY205" s="109"/>
      <c r="BZ205" s="109"/>
      <c r="CA205" s="109"/>
      <c r="CB205" s="109"/>
      <c r="CC205" s="109"/>
      <c r="CD205" s="109"/>
      <c r="CE205" s="109"/>
      <c r="CF205" s="109"/>
      <c r="CG205" s="109"/>
      <c r="CH205" s="109"/>
      <c r="CI205" s="109"/>
      <c r="CJ205" s="109"/>
      <c r="CK205" s="109"/>
      <c r="CL205" s="109"/>
      <c r="CM205" s="109"/>
      <c r="CN205" s="109"/>
      <c r="CO205" s="109"/>
      <c r="CP205" s="109"/>
      <c r="CQ205" s="109"/>
      <c r="CR205" s="109"/>
      <c r="CS205" s="109"/>
      <c r="CT205" s="109"/>
      <c r="CU205" s="109"/>
      <c r="CV205" s="109"/>
      <c r="CW205" s="109"/>
      <c r="CX205" s="109"/>
      <c r="CY205" s="109"/>
      <c r="CZ205" s="109"/>
      <c r="DA205" s="109"/>
      <c r="DB205" s="109"/>
      <c r="DC205" s="109"/>
      <c r="DD205" s="109"/>
      <c r="DE205" s="109"/>
      <c r="DF205" s="109"/>
      <c r="DG205" s="109"/>
      <c r="DH205" s="109"/>
      <c r="DI205" s="109"/>
      <c r="DJ205" s="109"/>
      <c r="DK205" s="109"/>
      <c r="DL205" s="109"/>
      <c r="DM205" s="109"/>
      <c r="DN205" s="109"/>
      <c r="DO205" s="109"/>
      <c r="DP205" s="109"/>
      <c r="DQ205" s="109"/>
      <c r="DR205" s="109"/>
      <c r="DS205" s="109"/>
      <c r="DT205" s="109"/>
      <c r="DU205" s="109"/>
      <c r="DV205" s="109"/>
      <c r="DW205" s="109"/>
      <c r="DX205" s="109"/>
      <c r="DY205" s="109"/>
      <c r="DZ205" s="109"/>
      <c r="EA205" s="109"/>
      <c r="EB205" s="109"/>
      <c r="EC205" s="109"/>
      <c r="ED205" s="109"/>
      <c r="EE205" s="109"/>
      <c r="EF205" s="109"/>
      <c r="EG205" s="109"/>
      <c r="EH205" s="109"/>
      <c r="EI205" s="109"/>
      <c r="EJ205" s="109"/>
      <c r="EK205" s="109"/>
      <c r="EL205" s="109"/>
      <c r="EM205" s="109"/>
      <c r="EN205" s="109"/>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c r="GO205" s="109"/>
      <c r="GP205" s="109"/>
      <c r="GQ205" s="109"/>
      <c r="GR205" s="109"/>
      <c r="GS205" s="109"/>
      <c r="GT205" s="109"/>
      <c r="GU205" s="109"/>
      <c r="GV205" s="109"/>
      <c r="GW205" s="109"/>
      <c r="GX205" s="109"/>
      <c r="GY205" s="109"/>
      <c r="GZ205" s="109"/>
      <c r="HA205" s="109"/>
      <c r="HB205" s="109"/>
      <c r="HC205" s="109"/>
      <c r="HD205" s="109"/>
      <c r="HE205" s="109"/>
      <c r="HF205" s="109"/>
      <c r="HG205" s="109"/>
      <c r="HH205" s="109"/>
      <c r="HI205" s="109"/>
      <c r="HJ205" s="109"/>
      <c r="HK205" s="109"/>
      <c r="HL205" s="109"/>
      <c r="HM205" s="109"/>
      <c r="HN205" s="109"/>
      <c r="HO205" s="109"/>
      <c r="HP205" s="109"/>
      <c r="HQ205" s="109"/>
      <c r="HR205" s="109"/>
      <c r="HS205" s="109"/>
      <c r="HT205" s="109"/>
      <c r="HU205" s="109"/>
      <c r="HV205" s="109"/>
      <c r="HW205" s="109"/>
      <c r="HX205" s="109"/>
      <c r="HY205" s="109"/>
      <c r="HZ205" s="109"/>
      <c r="IA205" s="109"/>
      <c r="IB205" s="109"/>
      <c r="IC205" s="109"/>
      <c r="ID205" s="109"/>
      <c r="IE205" s="109"/>
      <c r="IF205" s="109"/>
      <c r="IG205" s="109"/>
      <c r="IH205" s="109"/>
      <c r="II205" s="109"/>
      <c r="IJ205" s="109"/>
      <c r="IK205" s="109"/>
      <c r="IL205" s="109"/>
      <c r="IM205" s="109"/>
      <c r="IN205" s="109"/>
      <c r="IO205" s="109"/>
      <c r="IP205" s="109"/>
      <c r="IQ205" s="109"/>
      <c r="IR205" s="109"/>
      <c r="IS205" s="109"/>
      <c r="IT205" s="109"/>
      <c r="IU205" s="109"/>
      <c r="IV205" s="109"/>
      <c r="IW205" s="109"/>
      <c r="IX205" s="109"/>
      <c r="IY205" s="109"/>
      <c r="IZ205" s="109"/>
    </row>
    <row r="206" s="107" customFormat="1" ht="39" customHeight="1" spans="1:260">
      <c r="A206" s="128" t="s">
        <v>3344</v>
      </c>
      <c r="B206" s="128"/>
      <c r="C206" s="128"/>
      <c r="D206" s="124">
        <f t="shared" si="28"/>
        <v>-48</v>
      </c>
      <c r="E206" s="124">
        <f t="shared" ref="E206:K206" si="32">SUM(E207:E210)</f>
        <v>0</v>
      </c>
      <c r="F206" s="124">
        <f t="shared" si="32"/>
        <v>48</v>
      </c>
      <c r="G206" s="124">
        <f t="shared" si="32"/>
        <v>0</v>
      </c>
      <c r="H206" s="124">
        <f t="shared" si="32"/>
        <v>0</v>
      </c>
      <c r="I206" s="224">
        <f t="shared" si="32"/>
        <v>0</v>
      </c>
      <c r="J206" s="124">
        <f t="shared" si="32"/>
        <v>0</v>
      </c>
      <c r="K206" s="124">
        <f t="shared" si="32"/>
        <v>48</v>
      </c>
      <c r="L206" s="181"/>
      <c r="M206" s="181"/>
      <c r="N206" s="160"/>
      <c r="O206" s="160"/>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c r="BK206" s="109"/>
      <c r="BL206" s="109"/>
      <c r="BM206" s="109"/>
      <c r="BN206" s="109"/>
      <c r="BO206" s="109"/>
      <c r="BP206" s="109"/>
      <c r="BQ206" s="109"/>
      <c r="BR206" s="109"/>
      <c r="BS206" s="109"/>
      <c r="BT206" s="109"/>
      <c r="BU206" s="109"/>
      <c r="BV206" s="109"/>
      <c r="BW206" s="109"/>
      <c r="BX206" s="109"/>
      <c r="BY206" s="109"/>
      <c r="BZ206" s="109"/>
      <c r="CA206" s="109"/>
      <c r="CB206" s="109"/>
      <c r="CC206" s="109"/>
      <c r="CD206" s="109"/>
      <c r="CE206" s="109"/>
      <c r="CF206" s="109"/>
      <c r="CG206" s="109"/>
      <c r="CH206" s="109"/>
      <c r="CI206" s="109"/>
      <c r="CJ206" s="109"/>
      <c r="CK206" s="109"/>
      <c r="CL206" s="109"/>
      <c r="CM206" s="109"/>
      <c r="CN206" s="109"/>
      <c r="CO206" s="109"/>
      <c r="CP206" s="109"/>
      <c r="CQ206" s="109"/>
      <c r="CR206" s="109"/>
      <c r="CS206" s="109"/>
      <c r="CT206" s="109"/>
      <c r="CU206" s="109"/>
      <c r="CV206" s="109"/>
      <c r="CW206" s="109"/>
      <c r="CX206" s="109"/>
      <c r="CY206" s="109"/>
      <c r="CZ206" s="109"/>
      <c r="DA206" s="109"/>
      <c r="DB206" s="109"/>
      <c r="DC206" s="109"/>
      <c r="DD206" s="109"/>
      <c r="DE206" s="109"/>
      <c r="DF206" s="109"/>
      <c r="DG206" s="109"/>
      <c r="DH206" s="109"/>
      <c r="DI206" s="109"/>
      <c r="DJ206" s="109"/>
      <c r="DK206" s="109"/>
      <c r="DL206" s="109"/>
      <c r="DM206" s="109"/>
      <c r="DN206" s="109"/>
      <c r="DO206" s="109"/>
      <c r="DP206" s="109"/>
      <c r="DQ206" s="109"/>
      <c r="DR206" s="109"/>
      <c r="DS206" s="109"/>
      <c r="DT206" s="109"/>
      <c r="DU206" s="109"/>
      <c r="DV206" s="109"/>
      <c r="DW206" s="109"/>
      <c r="DX206" s="109"/>
      <c r="DY206" s="109"/>
      <c r="DZ206" s="109"/>
      <c r="EA206" s="109"/>
      <c r="EB206" s="109"/>
      <c r="EC206" s="109"/>
      <c r="ED206" s="109"/>
      <c r="EE206" s="109"/>
      <c r="EF206" s="109"/>
      <c r="EG206" s="109"/>
      <c r="EH206" s="109"/>
      <c r="EI206" s="109"/>
      <c r="EJ206" s="109"/>
      <c r="EK206" s="109"/>
      <c r="EL206" s="109"/>
      <c r="EM206" s="109"/>
      <c r="EN206" s="109"/>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c r="GO206" s="109"/>
      <c r="GP206" s="109"/>
      <c r="GQ206" s="109"/>
      <c r="GR206" s="109"/>
      <c r="GS206" s="109"/>
      <c r="GT206" s="109"/>
      <c r="GU206" s="109"/>
      <c r="GV206" s="109"/>
      <c r="GW206" s="109"/>
      <c r="GX206" s="109"/>
      <c r="GY206" s="109"/>
      <c r="GZ206" s="109"/>
      <c r="HA206" s="109"/>
      <c r="HB206" s="109"/>
      <c r="HC206" s="109"/>
      <c r="HD206" s="109"/>
      <c r="HE206" s="109"/>
      <c r="HF206" s="109"/>
      <c r="HG206" s="109"/>
      <c r="HH206" s="109"/>
      <c r="HI206" s="109"/>
      <c r="HJ206" s="109"/>
      <c r="HK206" s="109"/>
      <c r="HL206" s="109"/>
      <c r="HM206" s="109"/>
      <c r="HN206" s="109"/>
      <c r="HO206" s="109"/>
      <c r="HP206" s="109"/>
      <c r="HQ206" s="109"/>
      <c r="HR206" s="109"/>
      <c r="HS206" s="109"/>
      <c r="HT206" s="109"/>
      <c r="HU206" s="109"/>
      <c r="HV206" s="109"/>
      <c r="HW206" s="109"/>
      <c r="HX206" s="109"/>
      <c r="HY206" s="109"/>
      <c r="HZ206" s="109"/>
      <c r="IA206" s="109"/>
      <c r="IB206" s="109"/>
      <c r="IC206" s="109"/>
      <c r="ID206" s="109"/>
      <c r="IE206" s="109"/>
      <c r="IF206" s="109"/>
      <c r="IG206" s="109"/>
      <c r="IH206" s="109"/>
      <c r="II206" s="109"/>
      <c r="IJ206" s="109"/>
      <c r="IK206" s="109"/>
      <c r="IL206" s="109"/>
      <c r="IM206" s="109"/>
      <c r="IN206" s="109"/>
      <c r="IO206" s="109"/>
      <c r="IP206" s="109"/>
      <c r="IQ206" s="109"/>
      <c r="IR206" s="109"/>
      <c r="IS206" s="109"/>
      <c r="IT206" s="109"/>
      <c r="IU206" s="109"/>
      <c r="IV206" s="109"/>
      <c r="IW206" s="109"/>
      <c r="IX206" s="109"/>
      <c r="IY206" s="109"/>
      <c r="IZ206" s="109"/>
    </row>
    <row r="207" s="107" customFormat="1" ht="39" customHeight="1" spans="1:260">
      <c r="A207" s="149" t="s">
        <v>2950</v>
      </c>
      <c r="B207" s="128" t="s">
        <v>2951</v>
      </c>
      <c r="C207" s="135" t="s">
        <v>3345</v>
      </c>
      <c r="D207" s="124">
        <f t="shared" si="28"/>
        <v>-48</v>
      </c>
      <c r="E207" s="141"/>
      <c r="F207" s="141">
        <f t="shared" ref="F207:F209" si="33">H207+K207</f>
        <v>48</v>
      </c>
      <c r="G207" s="141"/>
      <c r="H207" s="141"/>
      <c r="I207" s="167"/>
      <c r="J207" s="167"/>
      <c r="K207" s="137">
        <v>48</v>
      </c>
      <c r="L207" s="163" t="s">
        <v>2953</v>
      </c>
      <c r="M207" s="160" t="s">
        <v>2954</v>
      </c>
      <c r="N207" s="160" t="s">
        <v>2955</v>
      </c>
      <c r="O207" s="160"/>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c r="AK207" s="109"/>
      <c r="AL207" s="109"/>
      <c r="AM207" s="109"/>
      <c r="AN207" s="109"/>
      <c r="AO207" s="109"/>
      <c r="AP207" s="109"/>
      <c r="AQ207" s="109"/>
      <c r="AR207" s="109"/>
      <c r="AS207" s="109"/>
      <c r="AT207" s="109"/>
      <c r="AU207" s="109"/>
      <c r="AV207" s="109"/>
      <c r="AW207" s="109"/>
      <c r="AX207" s="109"/>
      <c r="AY207" s="109"/>
      <c r="AZ207" s="109"/>
      <c r="BA207" s="109"/>
      <c r="BB207" s="109"/>
      <c r="BC207" s="109"/>
      <c r="BD207" s="109"/>
      <c r="BE207" s="109"/>
      <c r="BF207" s="109"/>
      <c r="BG207" s="109"/>
      <c r="BH207" s="109"/>
      <c r="BI207" s="109"/>
      <c r="BJ207" s="109"/>
      <c r="BK207" s="109"/>
      <c r="BL207" s="109"/>
      <c r="BM207" s="109"/>
      <c r="BN207" s="109"/>
      <c r="BO207" s="109"/>
      <c r="BP207" s="109"/>
      <c r="BQ207" s="109"/>
      <c r="BR207" s="109"/>
      <c r="BS207" s="109"/>
      <c r="BT207" s="109"/>
      <c r="BU207" s="109"/>
      <c r="BV207" s="109"/>
      <c r="BW207" s="109"/>
      <c r="BX207" s="109"/>
      <c r="BY207" s="109"/>
      <c r="BZ207" s="109"/>
      <c r="CA207" s="109"/>
      <c r="CB207" s="109"/>
      <c r="CC207" s="109"/>
      <c r="CD207" s="109"/>
      <c r="CE207" s="109"/>
      <c r="CF207" s="109"/>
      <c r="CG207" s="109"/>
      <c r="CH207" s="109"/>
      <c r="CI207" s="109"/>
      <c r="CJ207" s="109"/>
      <c r="CK207" s="109"/>
      <c r="CL207" s="109"/>
      <c r="CM207" s="109"/>
      <c r="CN207" s="109"/>
      <c r="CO207" s="109"/>
      <c r="CP207" s="109"/>
      <c r="CQ207" s="109"/>
      <c r="CR207" s="109"/>
      <c r="CS207" s="109"/>
      <c r="CT207" s="109"/>
      <c r="CU207" s="109"/>
      <c r="CV207" s="109"/>
      <c r="CW207" s="109"/>
      <c r="CX207" s="109"/>
      <c r="CY207" s="109"/>
      <c r="CZ207" s="109"/>
      <c r="DA207" s="109"/>
      <c r="DB207" s="109"/>
      <c r="DC207" s="109"/>
      <c r="DD207" s="109"/>
      <c r="DE207" s="109"/>
      <c r="DF207" s="109"/>
      <c r="DG207" s="109"/>
      <c r="DH207" s="109"/>
      <c r="DI207" s="109"/>
      <c r="DJ207" s="109"/>
      <c r="DK207" s="109"/>
      <c r="DL207" s="109"/>
      <c r="DM207" s="109"/>
      <c r="DN207" s="109"/>
      <c r="DO207" s="109"/>
      <c r="DP207" s="109"/>
      <c r="DQ207" s="109"/>
      <c r="DR207" s="109"/>
      <c r="DS207" s="109"/>
      <c r="DT207" s="109"/>
      <c r="DU207" s="109"/>
      <c r="DV207" s="109"/>
      <c r="DW207" s="109"/>
      <c r="DX207" s="109"/>
      <c r="DY207" s="109"/>
      <c r="DZ207" s="109"/>
      <c r="EA207" s="109"/>
      <c r="EB207" s="109"/>
      <c r="EC207" s="109"/>
      <c r="ED207" s="109"/>
      <c r="EE207" s="109"/>
      <c r="EF207" s="109"/>
      <c r="EG207" s="109"/>
      <c r="EH207" s="109"/>
      <c r="EI207" s="109"/>
      <c r="EJ207" s="109"/>
      <c r="EK207" s="109"/>
      <c r="EL207" s="109"/>
      <c r="EM207" s="109"/>
      <c r="EN207" s="109"/>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c r="GO207" s="109"/>
      <c r="GP207" s="109"/>
      <c r="GQ207" s="109"/>
      <c r="GR207" s="109"/>
      <c r="GS207" s="109"/>
      <c r="GT207" s="109"/>
      <c r="GU207" s="109"/>
      <c r="GV207" s="109"/>
      <c r="GW207" s="109"/>
      <c r="GX207" s="109"/>
      <c r="GY207" s="109"/>
      <c r="GZ207" s="109"/>
      <c r="HA207" s="109"/>
      <c r="HB207" s="109"/>
      <c r="HC207" s="109"/>
      <c r="HD207" s="109"/>
      <c r="HE207" s="109"/>
      <c r="HF207" s="109"/>
      <c r="HG207" s="109"/>
      <c r="HH207" s="109"/>
      <c r="HI207" s="109"/>
      <c r="HJ207" s="109"/>
      <c r="HK207" s="109"/>
      <c r="HL207" s="109"/>
      <c r="HM207" s="109"/>
      <c r="HN207" s="109"/>
      <c r="HO207" s="109"/>
      <c r="HP207" s="109"/>
      <c r="HQ207" s="109"/>
      <c r="HR207" s="109"/>
      <c r="HS207" s="109"/>
      <c r="HT207" s="109"/>
      <c r="HU207" s="109"/>
      <c r="HV207" s="109"/>
      <c r="HW207" s="109"/>
      <c r="HX207" s="109"/>
      <c r="HY207" s="109"/>
      <c r="HZ207" s="109"/>
      <c r="IA207" s="109"/>
      <c r="IB207" s="109"/>
      <c r="IC207" s="109"/>
      <c r="ID207" s="109"/>
      <c r="IE207" s="109"/>
      <c r="IF207" s="109"/>
      <c r="IG207" s="109"/>
      <c r="IH207" s="109"/>
      <c r="II207" s="109"/>
      <c r="IJ207" s="109"/>
      <c r="IK207" s="109"/>
      <c r="IL207" s="109"/>
      <c r="IM207" s="109"/>
      <c r="IN207" s="109"/>
      <c r="IO207" s="109"/>
      <c r="IP207" s="109"/>
      <c r="IQ207" s="109"/>
      <c r="IR207" s="109"/>
      <c r="IS207" s="109"/>
      <c r="IT207" s="109"/>
      <c r="IU207" s="109"/>
      <c r="IV207" s="109"/>
      <c r="IW207" s="109"/>
      <c r="IX207" s="109"/>
      <c r="IY207" s="109"/>
      <c r="IZ207" s="109"/>
    </row>
    <row r="208" s="107" customFormat="1" ht="39" hidden="1" customHeight="1" spans="1:260">
      <c r="A208" s="149"/>
      <c r="B208" s="135"/>
      <c r="C208" s="135"/>
      <c r="D208" s="124">
        <f t="shared" si="28"/>
        <v>0</v>
      </c>
      <c r="E208" s="141"/>
      <c r="F208" s="141">
        <f t="shared" si="33"/>
        <v>0</v>
      </c>
      <c r="G208" s="141"/>
      <c r="H208" s="141"/>
      <c r="I208" s="167"/>
      <c r="J208" s="167"/>
      <c r="K208" s="137"/>
      <c r="L208" s="181"/>
      <c r="M208" s="181"/>
      <c r="N208" s="160"/>
      <c r="O208" s="160"/>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c r="AK208" s="109"/>
      <c r="AL208" s="109"/>
      <c r="AM208" s="109"/>
      <c r="AN208" s="109"/>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c r="BM208" s="109"/>
      <c r="BN208" s="109"/>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09"/>
      <c r="DM208" s="109"/>
      <c r="DN208" s="109"/>
      <c r="DO208" s="109"/>
      <c r="DP208" s="109"/>
      <c r="DQ208" s="109"/>
      <c r="DR208" s="109"/>
      <c r="DS208" s="109"/>
      <c r="DT208" s="109"/>
      <c r="DU208" s="109"/>
      <c r="DV208" s="109"/>
      <c r="DW208" s="109"/>
      <c r="DX208" s="109"/>
      <c r="DY208" s="109"/>
      <c r="DZ208" s="109"/>
      <c r="EA208" s="109"/>
      <c r="EB208" s="109"/>
      <c r="EC208" s="109"/>
      <c r="ED208" s="109"/>
      <c r="EE208" s="109"/>
      <c r="EF208" s="109"/>
      <c r="EG208" s="109"/>
      <c r="EH208" s="109"/>
      <c r="EI208" s="109"/>
      <c r="EJ208" s="109"/>
      <c r="EK208" s="109"/>
      <c r="EL208" s="109"/>
      <c r="EM208" s="109"/>
      <c r="EN208" s="109"/>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c r="GO208" s="109"/>
      <c r="GP208" s="109"/>
      <c r="GQ208" s="109"/>
      <c r="GR208" s="109"/>
      <c r="GS208" s="109"/>
      <c r="GT208" s="109"/>
      <c r="GU208" s="109"/>
      <c r="GV208" s="109"/>
      <c r="GW208" s="109"/>
      <c r="GX208" s="109"/>
      <c r="GY208" s="109"/>
      <c r="GZ208" s="109"/>
      <c r="HA208" s="109"/>
      <c r="HB208" s="109"/>
      <c r="HC208" s="109"/>
      <c r="HD208" s="109"/>
      <c r="HE208" s="109"/>
      <c r="HF208" s="109"/>
      <c r="HG208" s="109"/>
      <c r="HH208" s="109"/>
      <c r="HI208" s="109"/>
      <c r="HJ208" s="109"/>
      <c r="HK208" s="109"/>
      <c r="HL208" s="109"/>
      <c r="HM208" s="109"/>
      <c r="HN208" s="109"/>
      <c r="HO208" s="109"/>
      <c r="HP208" s="109"/>
      <c r="HQ208" s="109"/>
      <c r="HR208" s="109"/>
      <c r="HS208" s="109"/>
      <c r="HT208" s="109"/>
      <c r="HU208" s="109"/>
      <c r="HV208" s="109"/>
      <c r="HW208" s="109"/>
      <c r="HX208" s="109"/>
      <c r="HY208" s="109"/>
      <c r="HZ208" s="109"/>
      <c r="IA208" s="109"/>
      <c r="IB208" s="109"/>
      <c r="IC208" s="109"/>
      <c r="ID208" s="109"/>
      <c r="IE208" s="109"/>
      <c r="IF208" s="109"/>
      <c r="IG208" s="109"/>
      <c r="IH208" s="109"/>
      <c r="II208" s="109"/>
      <c r="IJ208" s="109"/>
      <c r="IK208" s="109"/>
      <c r="IL208" s="109"/>
      <c r="IM208" s="109"/>
      <c r="IN208" s="109"/>
      <c r="IO208" s="109"/>
      <c r="IP208" s="109"/>
      <c r="IQ208" s="109"/>
      <c r="IR208" s="109"/>
      <c r="IS208" s="109"/>
      <c r="IT208" s="109"/>
      <c r="IU208" s="109"/>
      <c r="IV208" s="109"/>
      <c r="IW208" s="109"/>
      <c r="IX208" s="109"/>
      <c r="IY208" s="109"/>
      <c r="IZ208" s="109"/>
    </row>
    <row r="209" s="107" customFormat="1" ht="39" hidden="1" customHeight="1" spans="1:260">
      <c r="A209" s="149"/>
      <c r="B209" s="135"/>
      <c r="C209" s="135"/>
      <c r="D209" s="124">
        <f t="shared" si="28"/>
        <v>0</v>
      </c>
      <c r="E209" s="141"/>
      <c r="F209" s="141">
        <f t="shared" si="33"/>
        <v>0</v>
      </c>
      <c r="G209" s="141"/>
      <c r="H209" s="141"/>
      <c r="I209" s="167"/>
      <c r="J209" s="167"/>
      <c r="K209" s="137"/>
      <c r="L209" s="181"/>
      <c r="M209" s="181"/>
      <c r="N209" s="160"/>
      <c r="O209" s="160"/>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109"/>
      <c r="BT209" s="109"/>
      <c r="BU209" s="109"/>
      <c r="BV209" s="109"/>
      <c r="BW209" s="109"/>
      <c r="BX209" s="109"/>
      <c r="BY209" s="109"/>
      <c r="BZ209" s="109"/>
      <c r="CA209" s="109"/>
      <c r="CB209" s="109"/>
      <c r="CC209" s="109"/>
      <c r="CD209" s="109"/>
      <c r="CE209" s="109"/>
      <c r="CF209" s="109"/>
      <c r="CG209" s="109"/>
      <c r="CH209" s="109"/>
      <c r="CI209" s="109"/>
      <c r="CJ209" s="109"/>
      <c r="CK209" s="109"/>
      <c r="CL209" s="109"/>
      <c r="CM209" s="109"/>
      <c r="CN209" s="109"/>
      <c r="CO209" s="109"/>
      <c r="CP209" s="109"/>
      <c r="CQ209" s="109"/>
      <c r="CR209" s="109"/>
      <c r="CS209" s="109"/>
      <c r="CT209" s="109"/>
      <c r="CU209" s="109"/>
      <c r="CV209" s="109"/>
      <c r="CW209" s="109"/>
      <c r="CX209" s="109"/>
      <c r="CY209" s="109"/>
      <c r="CZ209" s="109"/>
      <c r="DA209" s="109"/>
      <c r="DB209" s="109"/>
      <c r="DC209" s="109"/>
      <c r="DD209" s="109"/>
      <c r="DE209" s="109"/>
      <c r="DF209" s="109"/>
      <c r="DG209" s="109"/>
      <c r="DH209" s="109"/>
      <c r="DI209" s="109"/>
      <c r="DJ209" s="109"/>
      <c r="DK209" s="109"/>
      <c r="DL209" s="109"/>
      <c r="DM209" s="109"/>
      <c r="DN209" s="109"/>
      <c r="DO209" s="109"/>
      <c r="DP209" s="109"/>
      <c r="DQ209" s="109"/>
      <c r="DR209" s="109"/>
      <c r="DS209" s="109"/>
      <c r="DT209" s="109"/>
      <c r="DU209" s="109"/>
      <c r="DV209" s="109"/>
      <c r="DW209" s="109"/>
      <c r="DX209" s="109"/>
      <c r="DY209" s="109"/>
      <c r="DZ209" s="109"/>
      <c r="EA209" s="109"/>
      <c r="EB209" s="109"/>
      <c r="EC209" s="109"/>
      <c r="ED209" s="109"/>
      <c r="EE209" s="109"/>
      <c r="EF209" s="109"/>
      <c r="EG209" s="109"/>
      <c r="EH209" s="109"/>
      <c r="EI209" s="109"/>
      <c r="EJ209" s="109"/>
      <c r="EK209" s="109"/>
      <c r="EL209" s="109"/>
      <c r="EM209" s="109"/>
      <c r="EN209" s="109"/>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c r="GO209" s="109"/>
      <c r="GP209" s="109"/>
      <c r="GQ209" s="109"/>
      <c r="GR209" s="109"/>
      <c r="GS209" s="109"/>
      <c r="GT209" s="109"/>
      <c r="GU209" s="109"/>
      <c r="GV209" s="109"/>
      <c r="GW209" s="109"/>
      <c r="GX209" s="109"/>
      <c r="GY209" s="109"/>
      <c r="GZ209" s="109"/>
      <c r="HA209" s="109"/>
      <c r="HB209" s="109"/>
      <c r="HC209" s="109"/>
      <c r="HD209" s="109"/>
      <c r="HE209" s="109"/>
      <c r="HF209" s="109"/>
      <c r="HG209" s="109"/>
      <c r="HH209" s="109"/>
      <c r="HI209" s="109"/>
      <c r="HJ209" s="109"/>
      <c r="HK209" s="109"/>
      <c r="HL209" s="109"/>
      <c r="HM209" s="109"/>
      <c r="HN209" s="109"/>
      <c r="HO209" s="109"/>
      <c r="HP209" s="109"/>
      <c r="HQ209" s="109"/>
      <c r="HR209" s="109"/>
      <c r="HS209" s="109"/>
      <c r="HT209" s="109"/>
      <c r="HU209" s="109"/>
      <c r="HV209" s="109"/>
      <c r="HW209" s="109"/>
      <c r="HX209" s="109"/>
      <c r="HY209" s="109"/>
      <c r="HZ209" s="109"/>
      <c r="IA209" s="109"/>
      <c r="IB209" s="109"/>
      <c r="IC209" s="109"/>
      <c r="ID209" s="109"/>
      <c r="IE209" s="109"/>
      <c r="IF209" s="109"/>
      <c r="IG209" s="109"/>
      <c r="IH209" s="109"/>
      <c r="II209" s="109"/>
      <c r="IJ209" s="109"/>
      <c r="IK209" s="109"/>
      <c r="IL209" s="109"/>
      <c r="IM209" s="109"/>
      <c r="IN209" s="109"/>
      <c r="IO209" s="109"/>
      <c r="IP209" s="109"/>
      <c r="IQ209" s="109"/>
      <c r="IR209" s="109"/>
      <c r="IS209" s="109"/>
      <c r="IT209" s="109"/>
      <c r="IU209" s="109"/>
      <c r="IV209" s="109"/>
      <c r="IW209" s="109"/>
      <c r="IX209" s="109"/>
      <c r="IY209" s="109"/>
      <c r="IZ209" s="109"/>
    </row>
    <row r="210" s="107" customFormat="1" ht="39" customHeight="1" spans="1:260">
      <c r="A210" s="149"/>
      <c r="B210" s="135"/>
      <c r="C210" s="135"/>
      <c r="D210" s="124">
        <f t="shared" si="28"/>
        <v>0</v>
      </c>
      <c r="E210" s="141"/>
      <c r="F210" s="141"/>
      <c r="G210" s="141"/>
      <c r="H210" s="141"/>
      <c r="I210" s="167"/>
      <c r="J210" s="167"/>
      <c r="K210" s="141"/>
      <c r="L210" s="181"/>
      <c r="M210" s="181"/>
      <c r="N210" s="160"/>
      <c r="O210" s="160"/>
      <c r="P210" s="109"/>
      <c r="Q210" s="109"/>
      <c r="R210" s="109"/>
      <c r="S210" s="109"/>
      <c r="T210" s="109"/>
      <c r="U210" s="109"/>
      <c r="V210" s="109"/>
      <c r="W210" s="109"/>
      <c r="X210" s="109"/>
      <c r="Y210" s="109"/>
      <c r="Z210" s="109"/>
      <c r="AA210" s="109"/>
      <c r="AB210" s="109"/>
      <c r="AC210" s="109"/>
      <c r="AD210" s="109"/>
      <c r="AE210" s="109"/>
      <c r="AF210" s="109"/>
      <c r="AG210" s="109"/>
      <c r="AH210" s="109"/>
      <c r="AI210" s="109"/>
      <c r="AJ210" s="109"/>
      <c r="AK210" s="109"/>
      <c r="AL210" s="109"/>
      <c r="AM210" s="109"/>
      <c r="AN210" s="109"/>
      <c r="AO210" s="109"/>
      <c r="AP210" s="109"/>
      <c r="AQ210" s="109"/>
      <c r="AR210" s="109"/>
      <c r="AS210" s="109"/>
      <c r="AT210" s="109"/>
      <c r="AU210" s="109"/>
      <c r="AV210" s="109"/>
      <c r="AW210" s="109"/>
      <c r="AX210" s="109"/>
      <c r="AY210" s="109"/>
      <c r="AZ210" s="109"/>
      <c r="BA210" s="109"/>
      <c r="BB210" s="109"/>
      <c r="BC210" s="109"/>
      <c r="BD210" s="109"/>
      <c r="BE210" s="109"/>
      <c r="BF210" s="109"/>
      <c r="BG210" s="109"/>
      <c r="BH210" s="109"/>
      <c r="BI210" s="109"/>
      <c r="BJ210" s="109"/>
      <c r="BK210" s="109"/>
      <c r="BL210" s="109"/>
      <c r="BM210" s="109"/>
      <c r="BN210" s="109"/>
      <c r="BO210" s="109"/>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c r="CN210" s="109"/>
      <c r="CO210" s="109"/>
      <c r="CP210" s="109"/>
      <c r="CQ210" s="109"/>
      <c r="CR210" s="109"/>
      <c r="CS210" s="109"/>
      <c r="CT210" s="109"/>
      <c r="CU210" s="109"/>
      <c r="CV210" s="109"/>
      <c r="CW210" s="109"/>
      <c r="CX210" s="109"/>
      <c r="CY210" s="109"/>
      <c r="CZ210" s="109"/>
      <c r="DA210" s="109"/>
      <c r="DB210" s="109"/>
      <c r="DC210" s="109"/>
      <c r="DD210" s="109"/>
      <c r="DE210" s="109"/>
      <c r="DF210" s="109"/>
      <c r="DG210" s="109"/>
      <c r="DH210" s="109"/>
      <c r="DI210" s="109"/>
      <c r="DJ210" s="109"/>
      <c r="DK210" s="109"/>
      <c r="DL210" s="109"/>
      <c r="DM210" s="109"/>
      <c r="DN210" s="109"/>
      <c r="DO210" s="109"/>
      <c r="DP210" s="109"/>
      <c r="DQ210" s="109"/>
      <c r="DR210" s="109"/>
      <c r="DS210" s="109"/>
      <c r="DT210" s="109"/>
      <c r="DU210" s="109"/>
      <c r="DV210" s="109"/>
      <c r="DW210" s="109"/>
      <c r="DX210" s="109"/>
      <c r="DY210" s="109"/>
      <c r="DZ210" s="109"/>
      <c r="EA210" s="109"/>
      <c r="EB210" s="109"/>
      <c r="EC210" s="109"/>
      <c r="ED210" s="109"/>
      <c r="EE210" s="109"/>
      <c r="EF210" s="109"/>
      <c r="EG210" s="109"/>
      <c r="EH210" s="109"/>
      <c r="EI210" s="109"/>
      <c r="EJ210" s="109"/>
      <c r="EK210" s="109"/>
      <c r="EL210" s="109"/>
      <c r="EM210" s="109"/>
      <c r="EN210" s="109"/>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c r="GO210" s="109"/>
      <c r="GP210" s="109"/>
      <c r="GQ210" s="109"/>
      <c r="GR210" s="109"/>
      <c r="GS210" s="109"/>
      <c r="GT210" s="109"/>
      <c r="GU210" s="109"/>
      <c r="GV210" s="109"/>
      <c r="GW210" s="109"/>
      <c r="GX210" s="109"/>
      <c r="GY210" s="109"/>
      <c r="GZ210" s="109"/>
      <c r="HA210" s="109"/>
      <c r="HB210" s="109"/>
      <c r="HC210" s="109"/>
      <c r="HD210" s="109"/>
      <c r="HE210" s="109"/>
      <c r="HF210" s="109"/>
      <c r="HG210" s="109"/>
      <c r="HH210" s="109"/>
      <c r="HI210" s="109"/>
      <c r="HJ210" s="109"/>
      <c r="HK210" s="109"/>
      <c r="HL210" s="109"/>
      <c r="HM210" s="109"/>
      <c r="HN210" s="109"/>
      <c r="HO210" s="109"/>
      <c r="HP210" s="109"/>
      <c r="HQ210" s="109"/>
      <c r="HR210" s="109"/>
      <c r="HS210" s="109"/>
      <c r="HT210" s="109"/>
      <c r="HU210" s="109"/>
      <c r="HV210" s="109"/>
      <c r="HW210" s="109"/>
      <c r="HX210" s="109"/>
      <c r="HY210" s="109"/>
      <c r="HZ210" s="109"/>
      <c r="IA210" s="109"/>
      <c r="IB210" s="109"/>
      <c r="IC210" s="109"/>
      <c r="ID210" s="109"/>
      <c r="IE210" s="109"/>
      <c r="IF210" s="109"/>
      <c r="IG210" s="109"/>
      <c r="IH210" s="109"/>
      <c r="II210" s="109"/>
      <c r="IJ210" s="109"/>
      <c r="IK210" s="109"/>
      <c r="IL210" s="109"/>
      <c r="IM210" s="109"/>
      <c r="IN210" s="109"/>
      <c r="IO210" s="109"/>
      <c r="IP210" s="109"/>
      <c r="IQ210" s="109"/>
      <c r="IR210" s="109"/>
      <c r="IS210" s="109"/>
      <c r="IT210" s="109"/>
      <c r="IU210" s="109"/>
      <c r="IV210" s="109"/>
      <c r="IW210" s="109"/>
      <c r="IX210" s="109"/>
      <c r="IY210" s="109"/>
      <c r="IZ210" s="109"/>
    </row>
    <row r="211" s="107" customFormat="1" ht="30" customHeight="1" spans="1:260">
      <c r="A211" s="149" t="s">
        <v>3346</v>
      </c>
      <c r="B211" s="135"/>
      <c r="C211" s="135"/>
      <c r="D211" s="124">
        <f t="shared" si="28"/>
        <v>66.9</v>
      </c>
      <c r="E211" s="124">
        <f t="shared" ref="E211:K211" si="34">SUM(E212:E213)</f>
        <v>66.9</v>
      </c>
      <c r="F211" s="124">
        <f t="shared" si="34"/>
        <v>0</v>
      </c>
      <c r="G211" s="124">
        <f t="shared" si="34"/>
        <v>0</v>
      </c>
      <c r="H211" s="124">
        <f t="shared" si="34"/>
        <v>0</v>
      </c>
      <c r="I211" s="124">
        <f t="shared" si="34"/>
        <v>0</v>
      </c>
      <c r="J211" s="124">
        <f t="shared" si="34"/>
        <v>66.9</v>
      </c>
      <c r="K211" s="124">
        <f t="shared" si="34"/>
        <v>0</v>
      </c>
      <c r="L211" s="181"/>
      <c r="M211" s="181"/>
      <c r="N211" s="160"/>
      <c r="O211" s="160"/>
      <c r="P211" s="109"/>
      <c r="Q211" s="109"/>
      <c r="R211" s="109"/>
      <c r="S211" s="109"/>
      <c r="T211" s="109"/>
      <c r="U211" s="109"/>
      <c r="V211" s="109"/>
      <c r="W211" s="109"/>
      <c r="X211" s="109"/>
      <c r="Y211" s="109"/>
      <c r="Z211" s="109"/>
      <c r="AA211" s="109"/>
      <c r="AB211" s="109"/>
      <c r="AC211" s="109"/>
      <c r="AD211" s="109"/>
      <c r="AE211" s="109"/>
      <c r="AF211" s="109"/>
      <c r="AG211" s="109"/>
      <c r="AH211" s="109"/>
      <c r="AI211" s="109"/>
      <c r="AJ211" s="109"/>
      <c r="AK211" s="109"/>
      <c r="AL211" s="109"/>
      <c r="AM211" s="109"/>
      <c r="AN211" s="109"/>
      <c r="AO211" s="109"/>
      <c r="AP211" s="109"/>
      <c r="AQ211" s="109"/>
      <c r="AR211" s="109"/>
      <c r="AS211" s="109"/>
      <c r="AT211" s="109"/>
      <c r="AU211" s="109"/>
      <c r="AV211" s="109"/>
      <c r="AW211" s="109"/>
      <c r="AX211" s="109"/>
      <c r="AY211" s="109"/>
      <c r="AZ211" s="109"/>
      <c r="BA211" s="109"/>
      <c r="BB211" s="109"/>
      <c r="BC211" s="109"/>
      <c r="BD211" s="109"/>
      <c r="BE211" s="109"/>
      <c r="BF211" s="109"/>
      <c r="BG211" s="109"/>
      <c r="BH211" s="109"/>
      <c r="BI211" s="109"/>
      <c r="BJ211" s="109"/>
      <c r="BK211" s="109"/>
      <c r="BL211" s="109"/>
      <c r="BM211" s="109"/>
      <c r="BN211" s="109"/>
      <c r="BO211" s="109"/>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c r="CN211" s="109"/>
      <c r="CO211" s="109"/>
      <c r="CP211" s="109"/>
      <c r="CQ211" s="109"/>
      <c r="CR211" s="109"/>
      <c r="CS211" s="109"/>
      <c r="CT211" s="109"/>
      <c r="CU211" s="109"/>
      <c r="CV211" s="109"/>
      <c r="CW211" s="109"/>
      <c r="CX211" s="109"/>
      <c r="CY211" s="109"/>
      <c r="CZ211" s="109"/>
      <c r="DA211" s="109"/>
      <c r="DB211" s="109"/>
      <c r="DC211" s="109"/>
      <c r="DD211" s="109"/>
      <c r="DE211" s="109"/>
      <c r="DF211" s="109"/>
      <c r="DG211" s="109"/>
      <c r="DH211" s="109"/>
      <c r="DI211" s="109"/>
      <c r="DJ211" s="109"/>
      <c r="DK211" s="109"/>
      <c r="DL211" s="109"/>
      <c r="DM211" s="109"/>
      <c r="DN211" s="109"/>
      <c r="DO211" s="109"/>
      <c r="DP211" s="109"/>
      <c r="DQ211" s="109"/>
      <c r="DR211" s="109"/>
      <c r="DS211" s="109"/>
      <c r="DT211" s="109"/>
      <c r="DU211" s="109"/>
      <c r="DV211" s="109"/>
      <c r="DW211" s="109"/>
      <c r="DX211" s="109"/>
      <c r="DY211" s="109"/>
      <c r="DZ211" s="109"/>
      <c r="EA211" s="109"/>
      <c r="EB211" s="109"/>
      <c r="EC211" s="109"/>
      <c r="ED211" s="109"/>
      <c r="EE211" s="109"/>
      <c r="EF211" s="109"/>
      <c r="EG211" s="109"/>
      <c r="EH211" s="109"/>
      <c r="EI211" s="109"/>
      <c r="EJ211" s="109"/>
      <c r="EK211" s="109"/>
      <c r="EL211" s="109"/>
      <c r="EM211" s="109"/>
      <c r="EN211" s="109"/>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c r="GO211" s="109"/>
      <c r="GP211" s="109"/>
      <c r="GQ211" s="109"/>
      <c r="GR211" s="109"/>
      <c r="GS211" s="109"/>
      <c r="GT211" s="109"/>
      <c r="GU211" s="109"/>
      <c r="GV211" s="109"/>
      <c r="GW211" s="109"/>
      <c r="GX211" s="109"/>
      <c r="GY211" s="109"/>
      <c r="GZ211" s="109"/>
      <c r="HA211" s="109"/>
      <c r="HB211" s="109"/>
      <c r="HC211" s="109"/>
      <c r="HD211" s="109"/>
      <c r="HE211" s="109"/>
      <c r="HF211" s="109"/>
      <c r="HG211" s="109"/>
      <c r="HH211" s="109"/>
      <c r="HI211" s="109"/>
      <c r="HJ211" s="109"/>
      <c r="HK211" s="109"/>
      <c r="HL211" s="109"/>
      <c r="HM211" s="109"/>
      <c r="HN211" s="109"/>
      <c r="HO211" s="109"/>
      <c r="HP211" s="109"/>
      <c r="HQ211" s="109"/>
      <c r="HR211" s="109"/>
      <c r="HS211" s="109"/>
      <c r="HT211" s="109"/>
      <c r="HU211" s="109"/>
      <c r="HV211" s="109"/>
      <c r="HW211" s="109"/>
      <c r="HX211" s="109"/>
      <c r="HY211" s="109"/>
      <c r="HZ211" s="109"/>
      <c r="IA211" s="109"/>
      <c r="IB211" s="109"/>
      <c r="IC211" s="109"/>
      <c r="ID211" s="109"/>
      <c r="IE211" s="109"/>
      <c r="IF211" s="109"/>
      <c r="IG211" s="109"/>
      <c r="IH211" s="109"/>
      <c r="II211" s="109"/>
      <c r="IJ211" s="109"/>
      <c r="IK211" s="109"/>
      <c r="IL211" s="109"/>
      <c r="IM211" s="109"/>
      <c r="IN211" s="109"/>
      <c r="IO211" s="109"/>
      <c r="IP211" s="109"/>
      <c r="IQ211" s="109"/>
      <c r="IR211" s="109"/>
      <c r="IS211" s="109"/>
      <c r="IT211" s="109"/>
      <c r="IU211" s="109"/>
      <c r="IV211" s="109"/>
      <c r="IW211" s="109"/>
      <c r="IX211" s="109"/>
      <c r="IY211" s="109"/>
      <c r="IZ211" s="109"/>
    </row>
    <row r="212" s="107" customFormat="1" ht="42" customHeight="1" spans="1:260">
      <c r="A212" s="149" t="s">
        <v>3347</v>
      </c>
      <c r="B212" s="135" t="s">
        <v>3348</v>
      </c>
      <c r="C212" s="206" t="s">
        <v>3349</v>
      </c>
      <c r="D212" s="124">
        <f t="shared" si="28"/>
        <v>66.9</v>
      </c>
      <c r="E212" s="141">
        <v>66.9</v>
      </c>
      <c r="F212" s="137">
        <f>H212+K212</f>
        <v>0</v>
      </c>
      <c r="G212" s="137">
        <v>0</v>
      </c>
      <c r="H212" s="141">
        <v>0</v>
      </c>
      <c r="I212" s="167"/>
      <c r="J212" s="167">
        <v>66.9</v>
      </c>
      <c r="K212" s="137"/>
      <c r="L212" s="163" t="s">
        <v>3350</v>
      </c>
      <c r="M212" s="160" t="s">
        <v>3077</v>
      </c>
      <c r="N212" s="160" t="s">
        <v>2925</v>
      </c>
      <c r="O212" s="160"/>
      <c r="P212" s="109"/>
      <c r="Q212" s="109"/>
      <c r="R212" s="109"/>
      <c r="S212" s="109"/>
      <c r="T212" s="109"/>
      <c r="U212" s="109"/>
      <c r="V212" s="109"/>
      <c r="W212" s="109"/>
      <c r="X212" s="109"/>
      <c r="Y212" s="109"/>
      <c r="Z212" s="109"/>
      <c r="AA212" s="109"/>
      <c r="AB212" s="109"/>
      <c r="AC212" s="109"/>
      <c r="AD212" s="109"/>
      <c r="AE212" s="109"/>
      <c r="AF212" s="109"/>
      <c r="AG212" s="109"/>
      <c r="AH212" s="109"/>
      <c r="AI212" s="109"/>
      <c r="AJ212" s="109"/>
      <c r="AK212" s="109"/>
      <c r="AL212" s="109"/>
      <c r="AM212" s="109"/>
      <c r="AN212" s="109"/>
      <c r="AO212" s="109"/>
      <c r="AP212" s="109"/>
      <c r="AQ212" s="109"/>
      <c r="AR212" s="109"/>
      <c r="AS212" s="109"/>
      <c r="AT212" s="109"/>
      <c r="AU212" s="109"/>
      <c r="AV212" s="109"/>
      <c r="AW212" s="109"/>
      <c r="AX212" s="109"/>
      <c r="AY212" s="109"/>
      <c r="AZ212" s="109"/>
      <c r="BA212" s="109"/>
      <c r="BB212" s="109"/>
      <c r="BC212" s="109"/>
      <c r="BD212" s="109"/>
      <c r="BE212" s="109"/>
      <c r="BF212" s="109"/>
      <c r="BG212" s="109"/>
      <c r="BH212" s="109"/>
      <c r="BI212" s="109"/>
      <c r="BJ212" s="109"/>
      <c r="BK212" s="109"/>
      <c r="BL212" s="109"/>
      <c r="BM212" s="109"/>
      <c r="BN212" s="109"/>
      <c r="BO212" s="109"/>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c r="CN212" s="109"/>
      <c r="CO212" s="109"/>
      <c r="CP212" s="109"/>
      <c r="CQ212" s="109"/>
      <c r="CR212" s="109"/>
      <c r="CS212" s="109"/>
      <c r="CT212" s="109"/>
      <c r="CU212" s="109"/>
      <c r="CV212" s="109"/>
      <c r="CW212" s="109"/>
      <c r="CX212" s="109"/>
      <c r="CY212" s="109"/>
      <c r="CZ212" s="109"/>
      <c r="DA212" s="109"/>
      <c r="DB212" s="109"/>
      <c r="DC212" s="109"/>
      <c r="DD212" s="109"/>
      <c r="DE212" s="109"/>
      <c r="DF212" s="109"/>
      <c r="DG212" s="109"/>
      <c r="DH212" s="109"/>
      <c r="DI212" s="109"/>
      <c r="DJ212" s="109"/>
      <c r="DK212" s="109"/>
      <c r="DL212" s="109"/>
      <c r="DM212" s="109"/>
      <c r="DN212" s="109"/>
      <c r="DO212" s="109"/>
      <c r="DP212" s="109"/>
      <c r="DQ212" s="109"/>
      <c r="DR212" s="109"/>
      <c r="DS212" s="109"/>
      <c r="DT212" s="109"/>
      <c r="DU212" s="109"/>
      <c r="DV212" s="109"/>
      <c r="DW212" s="109"/>
      <c r="DX212" s="109"/>
      <c r="DY212" s="109"/>
      <c r="DZ212" s="109"/>
      <c r="EA212" s="109"/>
      <c r="EB212" s="109"/>
      <c r="EC212" s="109"/>
      <c r="ED212" s="109"/>
      <c r="EE212" s="109"/>
      <c r="EF212" s="109"/>
      <c r="EG212" s="109"/>
      <c r="EH212" s="109"/>
      <c r="EI212" s="109"/>
      <c r="EJ212" s="109"/>
      <c r="EK212" s="109"/>
      <c r="EL212" s="109"/>
      <c r="EM212" s="109"/>
      <c r="EN212" s="109"/>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c r="GO212" s="109"/>
      <c r="GP212" s="109"/>
      <c r="GQ212" s="109"/>
      <c r="GR212" s="109"/>
      <c r="GS212" s="109"/>
      <c r="GT212" s="109"/>
      <c r="GU212" s="109"/>
      <c r="GV212" s="109"/>
      <c r="GW212" s="109"/>
      <c r="GX212" s="109"/>
      <c r="GY212" s="109"/>
      <c r="GZ212" s="109"/>
      <c r="HA212" s="109"/>
      <c r="HB212" s="109"/>
      <c r="HC212" s="109"/>
      <c r="HD212" s="109"/>
      <c r="HE212" s="109"/>
      <c r="HF212" s="109"/>
      <c r="HG212" s="109"/>
      <c r="HH212" s="109"/>
      <c r="HI212" s="109"/>
      <c r="HJ212" s="109"/>
      <c r="HK212" s="109"/>
      <c r="HL212" s="109"/>
      <c r="HM212" s="109"/>
      <c r="HN212" s="109"/>
      <c r="HO212" s="109"/>
      <c r="HP212" s="109"/>
      <c r="HQ212" s="109"/>
      <c r="HR212" s="109"/>
      <c r="HS212" s="109"/>
      <c r="HT212" s="109"/>
      <c r="HU212" s="109"/>
      <c r="HV212" s="109"/>
      <c r="HW212" s="109"/>
      <c r="HX212" s="109"/>
      <c r="HY212" s="109"/>
      <c r="HZ212" s="109"/>
      <c r="IA212" s="109"/>
      <c r="IB212" s="109"/>
      <c r="IC212" s="109"/>
      <c r="ID212" s="109"/>
      <c r="IE212" s="109"/>
      <c r="IF212" s="109"/>
      <c r="IG212" s="109"/>
      <c r="IH212" s="109"/>
      <c r="II212" s="109"/>
      <c r="IJ212" s="109"/>
      <c r="IK212" s="109"/>
      <c r="IL212" s="109"/>
      <c r="IM212" s="109"/>
      <c r="IN212" s="109"/>
      <c r="IO212" s="109"/>
      <c r="IP212" s="109"/>
      <c r="IQ212" s="109"/>
      <c r="IR212" s="109"/>
      <c r="IS212" s="109"/>
      <c r="IT212" s="109"/>
      <c r="IU212" s="109"/>
      <c r="IV212" s="109"/>
      <c r="IW212" s="109"/>
      <c r="IX212" s="109"/>
      <c r="IY212" s="109"/>
      <c r="IZ212" s="109"/>
    </row>
    <row r="213" s="107" customFormat="1" ht="39" customHeight="1" spans="1:260">
      <c r="A213" s="149"/>
      <c r="B213" s="128"/>
      <c r="C213" s="128"/>
      <c r="D213" s="124">
        <f t="shared" si="28"/>
        <v>0</v>
      </c>
      <c r="E213" s="141"/>
      <c r="F213" s="137"/>
      <c r="G213" s="137"/>
      <c r="H213" s="137"/>
      <c r="I213" s="164"/>
      <c r="J213" s="164"/>
      <c r="K213" s="137"/>
      <c r="L213" s="163"/>
      <c r="M213" s="181"/>
      <c r="N213" s="160"/>
      <c r="O213" s="160"/>
      <c r="P213" s="109"/>
      <c r="Q213" s="109"/>
      <c r="R213" s="109"/>
      <c r="S213" s="109"/>
      <c r="T213" s="109"/>
      <c r="U213" s="109"/>
      <c r="V213" s="109"/>
      <c r="W213" s="109"/>
      <c r="X213" s="109"/>
      <c r="Y213" s="109"/>
      <c r="Z213" s="109"/>
      <c r="AA213" s="109"/>
      <c r="AB213" s="109"/>
      <c r="AC213" s="109"/>
      <c r="AD213" s="109"/>
      <c r="AE213" s="109"/>
      <c r="AF213" s="109"/>
      <c r="AG213" s="109"/>
      <c r="AH213" s="109"/>
      <c r="AI213" s="109"/>
      <c r="AJ213" s="109"/>
      <c r="AK213" s="109"/>
      <c r="AL213" s="109"/>
      <c r="AM213" s="109"/>
      <c r="AN213" s="109"/>
      <c r="AO213" s="109"/>
      <c r="AP213" s="109"/>
      <c r="AQ213" s="109"/>
      <c r="AR213" s="109"/>
      <c r="AS213" s="109"/>
      <c r="AT213" s="109"/>
      <c r="AU213" s="109"/>
      <c r="AV213" s="109"/>
      <c r="AW213" s="109"/>
      <c r="AX213" s="109"/>
      <c r="AY213" s="109"/>
      <c r="AZ213" s="109"/>
      <c r="BA213" s="109"/>
      <c r="BB213" s="109"/>
      <c r="BC213" s="109"/>
      <c r="BD213" s="109"/>
      <c r="BE213" s="109"/>
      <c r="BF213" s="109"/>
      <c r="BG213" s="109"/>
      <c r="BH213" s="109"/>
      <c r="BI213" s="109"/>
      <c r="BJ213" s="109"/>
      <c r="BK213" s="109"/>
      <c r="BL213" s="109"/>
      <c r="BM213" s="109"/>
      <c r="BN213" s="109"/>
      <c r="BO213" s="109"/>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c r="CN213" s="109"/>
      <c r="CO213" s="109"/>
      <c r="CP213" s="109"/>
      <c r="CQ213" s="109"/>
      <c r="CR213" s="109"/>
      <c r="CS213" s="109"/>
      <c r="CT213" s="109"/>
      <c r="CU213" s="109"/>
      <c r="CV213" s="109"/>
      <c r="CW213" s="109"/>
      <c r="CX213" s="109"/>
      <c r="CY213" s="109"/>
      <c r="CZ213" s="109"/>
      <c r="DA213" s="109"/>
      <c r="DB213" s="109"/>
      <c r="DC213" s="109"/>
      <c r="DD213" s="109"/>
      <c r="DE213" s="109"/>
      <c r="DF213" s="109"/>
      <c r="DG213" s="109"/>
      <c r="DH213" s="109"/>
      <c r="DI213" s="109"/>
      <c r="DJ213" s="109"/>
      <c r="DK213" s="109"/>
      <c r="DL213" s="109"/>
      <c r="DM213" s="109"/>
      <c r="DN213" s="109"/>
      <c r="DO213" s="109"/>
      <c r="DP213" s="109"/>
      <c r="DQ213" s="109"/>
      <c r="DR213" s="109"/>
      <c r="DS213" s="109"/>
      <c r="DT213" s="109"/>
      <c r="DU213" s="109"/>
      <c r="DV213" s="109"/>
      <c r="DW213" s="109"/>
      <c r="DX213" s="109"/>
      <c r="DY213" s="109"/>
      <c r="DZ213" s="109"/>
      <c r="EA213" s="109"/>
      <c r="EB213" s="109"/>
      <c r="EC213" s="109"/>
      <c r="ED213" s="109"/>
      <c r="EE213" s="109"/>
      <c r="EF213" s="109"/>
      <c r="EG213" s="109"/>
      <c r="EH213" s="109"/>
      <c r="EI213" s="109"/>
      <c r="EJ213" s="109"/>
      <c r="EK213" s="109"/>
      <c r="EL213" s="109"/>
      <c r="EM213" s="109"/>
      <c r="EN213" s="109"/>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c r="GO213" s="109"/>
      <c r="GP213" s="109"/>
      <c r="GQ213" s="109"/>
      <c r="GR213" s="109"/>
      <c r="GS213" s="109"/>
      <c r="GT213" s="109"/>
      <c r="GU213" s="109"/>
      <c r="GV213" s="109"/>
      <c r="GW213" s="109"/>
      <c r="GX213" s="109"/>
      <c r="GY213" s="109"/>
      <c r="GZ213" s="109"/>
      <c r="HA213" s="109"/>
      <c r="HB213" s="109"/>
      <c r="HC213" s="109"/>
      <c r="HD213" s="109"/>
      <c r="HE213" s="109"/>
      <c r="HF213" s="109"/>
      <c r="HG213" s="109"/>
      <c r="HH213" s="109"/>
      <c r="HI213" s="109"/>
      <c r="HJ213" s="109"/>
      <c r="HK213" s="109"/>
      <c r="HL213" s="109"/>
      <c r="HM213" s="109"/>
      <c r="HN213" s="109"/>
      <c r="HO213" s="109"/>
      <c r="HP213" s="109"/>
      <c r="HQ213" s="109"/>
      <c r="HR213" s="109"/>
      <c r="HS213" s="109"/>
      <c r="HT213" s="109"/>
      <c r="HU213" s="109"/>
      <c r="HV213" s="109"/>
      <c r="HW213" s="109"/>
      <c r="HX213" s="109"/>
      <c r="HY213" s="109"/>
      <c r="HZ213" s="109"/>
      <c r="IA213" s="109"/>
      <c r="IB213" s="109"/>
      <c r="IC213" s="109"/>
      <c r="ID213" s="109"/>
      <c r="IE213" s="109"/>
      <c r="IF213" s="109"/>
      <c r="IG213" s="109"/>
      <c r="IH213" s="109"/>
      <c r="II213" s="109"/>
      <c r="IJ213" s="109"/>
      <c r="IK213" s="109"/>
      <c r="IL213" s="109"/>
      <c r="IM213" s="109"/>
      <c r="IN213" s="109"/>
      <c r="IO213" s="109"/>
      <c r="IP213" s="109"/>
      <c r="IQ213" s="109"/>
      <c r="IR213" s="109"/>
      <c r="IS213" s="109"/>
      <c r="IT213" s="109"/>
      <c r="IU213" s="109"/>
      <c r="IV213" s="109"/>
      <c r="IW213" s="109"/>
      <c r="IX213" s="109"/>
      <c r="IY213" s="109"/>
      <c r="IZ213" s="109"/>
    </row>
    <row r="214" s="107" customFormat="1" ht="39" customHeight="1" spans="1:260">
      <c r="A214" s="149" t="s">
        <v>3351</v>
      </c>
      <c r="B214" s="149"/>
      <c r="C214" s="128"/>
      <c r="D214" s="124">
        <f t="shared" si="28"/>
        <v>390.2</v>
      </c>
      <c r="E214" s="126">
        <f t="shared" ref="E214:K214" si="35">SUM(E215:E218)</f>
        <v>390.2</v>
      </c>
      <c r="F214" s="126">
        <f t="shared" si="35"/>
        <v>0</v>
      </c>
      <c r="G214" s="126">
        <f t="shared" si="35"/>
        <v>0</v>
      </c>
      <c r="H214" s="126">
        <f t="shared" si="35"/>
        <v>0</v>
      </c>
      <c r="I214" s="126">
        <f t="shared" si="35"/>
        <v>0</v>
      </c>
      <c r="J214" s="126">
        <f t="shared" si="35"/>
        <v>390.2</v>
      </c>
      <c r="K214" s="126">
        <f t="shared" si="35"/>
        <v>0</v>
      </c>
      <c r="L214" s="181"/>
      <c r="M214" s="181"/>
      <c r="N214" s="160"/>
      <c r="O214" s="160"/>
      <c r="P214" s="109"/>
      <c r="Q214" s="109"/>
      <c r="R214" s="109"/>
      <c r="S214" s="109"/>
      <c r="T214" s="109"/>
      <c r="U214" s="109"/>
      <c r="V214" s="109"/>
      <c r="W214" s="109"/>
      <c r="X214" s="109"/>
      <c r="Y214" s="109"/>
      <c r="Z214" s="109"/>
      <c r="AA214" s="109"/>
      <c r="AB214" s="109"/>
      <c r="AC214" s="109"/>
      <c r="AD214" s="109"/>
      <c r="AE214" s="109"/>
      <c r="AF214" s="109"/>
      <c r="AG214" s="109"/>
      <c r="AH214" s="109"/>
      <c r="AI214" s="109"/>
      <c r="AJ214" s="109"/>
      <c r="AK214" s="109"/>
      <c r="AL214" s="109"/>
      <c r="AM214" s="109"/>
      <c r="AN214" s="109"/>
      <c r="AO214" s="109"/>
      <c r="AP214" s="109"/>
      <c r="AQ214" s="109"/>
      <c r="AR214" s="109"/>
      <c r="AS214" s="109"/>
      <c r="AT214" s="109"/>
      <c r="AU214" s="109"/>
      <c r="AV214" s="109"/>
      <c r="AW214" s="109"/>
      <c r="AX214" s="109"/>
      <c r="AY214" s="109"/>
      <c r="AZ214" s="109"/>
      <c r="BA214" s="109"/>
      <c r="BB214" s="109"/>
      <c r="BC214" s="109"/>
      <c r="BD214" s="109"/>
      <c r="BE214" s="109"/>
      <c r="BF214" s="109"/>
      <c r="BG214" s="109"/>
      <c r="BH214" s="109"/>
      <c r="BI214" s="109"/>
      <c r="BJ214" s="109"/>
      <c r="BK214" s="109"/>
      <c r="BL214" s="109"/>
      <c r="BM214" s="109"/>
      <c r="BN214" s="109"/>
      <c r="BO214" s="109"/>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c r="CN214" s="109"/>
      <c r="CO214" s="109"/>
      <c r="CP214" s="109"/>
      <c r="CQ214" s="109"/>
      <c r="CR214" s="109"/>
      <c r="CS214" s="109"/>
      <c r="CT214" s="109"/>
      <c r="CU214" s="109"/>
      <c r="CV214" s="109"/>
      <c r="CW214" s="109"/>
      <c r="CX214" s="109"/>
      <c r="CY214" s="109"/>
      <c r="CZ214" s="109"/>
      <c r="DA214" s="109"/>
      <c r="DB214" s="109"/>
      <c r="DC214" s="109"/>
      <c r="DD214" s="109"/>
      <c r="DE214" s="109"/>
      <c r="DF214" s="109"/>
      <c r="DG214" s="109"/>
      <c r="DH214" s="109"/>
      <c r="DI214" s="109"/>
      <c r="DJ214" s="109"/>
      <c r="DK214" s="109"/>
      <c r="DL214" s="109"/>
      <c r="DM214" s="109"/>
      <c r="DN214" s="109"/>
      <c r="DO214" s="109"/>
      <c r="DP214" s="109"/>
      <c r="DQ214" s="109"/>
      <c r="DR214" s="109"/>
      <c r="DS214" s="109"/>
      <c r="DT214" s="109"/>
      <c r="DU214" s="109"/>
      <c r="DV214" s="109"/>
      <c r="DW214" s="109"/>
      <c r="DX214" s="109"/>
      <c r="DY214" s="109"/>
      <c r="DZ214" s="109"/>
      <c r="EA214" s="109"/>
      <c r="EB214" s="109"/>
      <c r="EC214" s="109"/>
      <c r="ED214" s="109"/>
      <c r="EE214" s="109"/>
      <c r="EF214" s="109"/>
      <c r="EG214" s="109"/>
      <c r="EH214" s="109"/>
      <c r="EI214" s="109"/>
      <c r="EJ214" s="109"/>
      <c r="EK214" s="109"/>
      <c r="EL214" s="109"/>
      <c r="EM214" s="109"/>
      <c r="EN214" s="109"/>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c r="GO214" s="109"/>
      <c r="GP214" s="109"/>
      <c r="GQ214" s="109"/>
      <c r="GR214" s="109"/>
      <c r="GS214" s="109"/>
      <c r="GT214" s="109"/>
      <c r="GU214" s="109"/>
      <c r="GV214" s="109"/>
      <c r="GW214" s="109"/>
      <c r="GX214" s="109"/>
      <c r="GY214" s="109"/>
      <c r="GZ214" s="109"/>
      <c r="HA214" s="109"/>
      <c r="HB214" s="109"/>
      <c r="HC214" s="109"/>
      <c r="HD214" s="109"/>
      <c r="HE214" s="109"/>
      <c r="HF214" s="109"/>
      <c r="HG214" s="109"/>
      <c r="HH214" s="109"/>
      <c r="HI214" s="109"/>
      <c r="HJ214" s="109"/>
      <c r="HK214" s="109"/>
      <c r="HL214" s="109"/>
      <c r="HM214" s="109"/>
      <c r="HN214" s="109"/>
      <c r="HO214" s="109"/>
      <c r="HP214" s="109"/>
      <c r="HQ214" s="109"/>
      <c r="HR214" s="109"/>
      <c r="HS214" s="109"/>
      <c r="HT214" s="109"/>
      <c r="HU214" s="109"/>
      <c r="HV214" s="109"/>
      <c r="HW214" s="109"/>
      <c r="HX214" s="109"/>
      <c r="HY214" s="109"/>
      <c r="HZ214" s="109"/>
      <c r="IA214" s="109"/>
      <c r="IB214" s="109"/>
      <c r="IC214" s="109"/>
      <c r="ID214" s="109"/>
      <c r="IE214" s="109"/>
      <c r="IF214" s="109"/>
      <c r="IG214" s="109"/>
      <c r="IH214" s="109"/>
      <c r="II214" s="109"/>
      <c r="IJ214" s="109"/>
      <c r="IK214" s="109"/>
      <c r="IL214" s="109"/>
      <c r="IM214" s="109"/>
      <c r="IN214" s="109"/>
      <c r="IO214" s="109"/>
      <c r="IP214" s="109"/>
      <c r="IQ214" s="109"/>
      <c r="IR214" s="109"/>
      <c r="IS214" s="109"/>
      <c r="IT214" s="109"/>
      <c r="IU214" s="109"/>
      <c r="IV214" s="109"/>
      <c r="IW214" s="109"/>
      <c r="IX214" s="109"/>
      <c r="IY214" s="109"/>
      <c r="IZ214" s="109"/>
    </row>
    <row r="215" s="107" customFormat="1" ht="39" customHeight="1" spans="1:260">
      <c r="A215" s="149" t="s">
        <v>3352</v>
      </c>
      <c r="B215" s="149" t="s">
        <v>3353</v>
      </c>
      <c r="C215" s="128" t="s">
        <v>3354</v>
      </c>
      <c r="D215" s="124">
        <f t="shared" si="28"/>
        <v>299.5</v>
      </c>
      <c r="E215" s="141">
        <v>299.5</v>
      </c>
      <c r="F215" s="126"/>
      <c r="G215" s="126"/>
      <c r="H215" s="126"/>
      <c r="I215" s="158"/>
      <c r="J215" s="141">
        <v>299.5</v>
      </c>
      <c r="K215" s="126"/>
      <c r="L215" s="133" t="s">
        <v>3355</v>
      </c>
      <c r="M215" s="128" t="s">
        <v>2961</v>
      </c>
      <c r="N215" s="160" t="s">
        <v>2947</v>
      </c>
      <c r="O215" s="160"/>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09"/>
      <c r="AQ215" s="109"/>
      <c r="AR215" s="109"/>
      <c r="AS215" s="109"/>
      <c r="AT215" s="109"/>
      <c r="AU215" s="109"/>
      <c r="AV215" s="109"/>
      <c r="AW215" s="109"/>
      <c r="AX215" s="109"/>
      <c r="AY215" s="109"/>
      <c r="AZ215" s="109"/>
      <c r="BA215" s="109"/>
      <c r="BB215" s="109"/>
      <c r="BC215" s="109"/>
      <c r="BD215" s="109"/>
      <c r="BE215" s="109"/>
      <c r="BF215" s="109"/>
      <c r="BG215" s="109"/>
      <c r="BH215" s="109"/>
      <c r="BI215" s="109"/>
      <c r="BJ215" s="109"/>
      <c r="BK215" s="109"/>
      <c r="BL215" s="109"/>
      <c r="BM215" s="109"/>
      <c r="BN215" s="109"/>
      <c r="BO215" s="109"/>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c r="CN215" s="109"/>
      <c r="CO215" s="109"/>
      <c r="CP215" s="109"/>
      <c r="CQ215" s="109"/>
      <c r="CR215" s="109"/>
      <c r="CS215" s="109"/>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c r="GO215" s="109"/>
      <c r="GP215" s="109"/>
      <c r="GQ215" s="109"/>
      <c r="GR215" s="109"/>
      <c r="GS215" s="109"/>
      <c r="GT215" s="109"/>
      <c r="GU215" s="109"/>
      <c r="GV215" s="109"/>
      <c r="GW215" s="109"/>
      <c r="GX215" s="109"/>
      <c r="GY215" s="109"/>
      <c r="GZ215" s="109"/>
      <c r="HA215" s="109"/>
      <c r="HB215" s="109"/>
      <c r="HC215" s="109"/>
      <c r="HD215" s="109"/>
      <c r="HE215" s="109"/>
      <c r="HF215" s="109"/>
      <c r="HG215" s="109"/>
      <c r="HH215" s="109"/>
      <c r="HI215" s="109"/>
      <c r="HJ215" s="109"/>
      <c r="HK215" s="109"/>
      <c r="HL215" s="109"/>
      <c r="HM215" s="109"/>
      <c r="HN215" s="109"/>
      <c r="HO215" s="109"/>
      <c r="HP215" s="109"/>
      <c r="HQ215" s="109"/>
      <c r="HR215" s="109"/>
      <c r="HS215" s="109"/>
      <c r="HT215" s="109"/>
      <c r="HU215" s="109"/>
      <c r="HV215" s="109"/>
      <c r="HW215" s="109"/>
      <c r="HX215" s="109"/>
      <c r="HY215" s="109"/>
      <c r="HZ215" s="109"/>
      <c r="IA215" s="109"/>
      <c r="IB215" s="109"/>
      <c r="IC215" s="109"/>
      <c r="ID215" s="109"/>
      <c r="IE215" s="109"/>
      <c r="IF215" s="109"/>
      <c r="IG215" s="109"/>
      <c r="IH215" s="109"/>
      <c r="II215" s="109"/>
      <c r="IJ215" s="109"/>
      <c r="IK215" s="109"/>
      <c r="IL215" s="109"/>
      <c r="IM215" s="109"/>
      <c r="IN215" s="109"/>
      <c r="IO215" s="109"/>
      <c r="IP215" s="109"/>
      <c r="IQ215" s="109"/>
      <c r="IR215" s="109"/>
      <c r="IS215" s="109"/>
      <c r="IT215" s="109"/>
      <c r="IU215" s="109"/>
      <c r="IV215" s="109"/>
      <c r="IW215" s="109"/>
      <c r="IX215" s="109"/>
      <c r="IY215" s="109"/>
      <c r="IZ215" s="109"/>
    </row>
    <row r="216" s="107" customFormat="1" ht="39" customHeight="1" spans="1:260">
      <c r="A216" s="149" t="s">
        <v>3356</v>
      </c>
      <c r="B216" s="149" t="s">
        <v>3357</v>
      </c>
      <c r="C216" s="128" t="s">
        <v>3358</v>
      </c>
      <c r="D216" s="124">
        <f t="shared" si="28"/>
        <v>64.4</v>
      </c>
      <c r="E216" s="141">
        <v>64.4</v>
      </c>
      <c r="F216" s="126"/>
      <c r="G216" s="126"/>
      <c r="H216" s="126"/>
      <c r="I216" s="158"/>
      <c r="J216" s="141">
        <v>64.4</v>
      </c>
      <c r="K216" s="126"/>
      <c r="L216" s="133" t="s">
        <v>3355</v>
      </c>
      <c r="M216" s="128" t="s">
        <v>2961</v>
      </c>
      <c r="N216" s="160" t="s">
        <v>2947</v>
      </c>
      <c r="O216" s="160"/>
      <c r="P216" s="109"/>
      <c r="Q216" s="109"/>
      <c r="R216" s="109"/>
      <c r="S216" s="109"/>
      <c r="T216" s="109"/>
      <c r="U216" s="109"/>
      <c r="V216" s="109"/>
      <c r="W216" s="109"/>
      <c r="X216" s="109"/>
      <c r="Y216" s="109"/>
      <c r="Z216" s="109"/>
      <c r="AA216" s="109"/>
      <c r="AB216" s="109"/>
      <c r="AC216" s="109"/>
      <c r="AD216" s="109"/>
      <c r="AE216" s="109"/>
      <c r="AF216" s="109"/>
      <c r="AG216" s="109"/>
      <c r="AH216" s="109"/>
      <c r="AI216" s="109"/>
      <c r="AJ216" s="109"/>
      <c r="AK216" s="109"/>
      <c r="AL216" s="109"/>
      <c r="AM216" s="109"/>
      <c r="AN216" s="109"/>
      <c r="AO216" s="109"/>
      <c r="AP216" s="109"/>
      <c r="AQ216" s="109"/>
      <c r="AR216" s="109"/>
      <c r="AS216" s="109"/>
      <c r="AT216" s="109"/>
      <c r="AU216" s="109"/>
      <c r="AV216" s="109"/>
      <c r="AW216" s="109"/>
      <c r="AX216" s="109"/>
      <c r="AY216" s="109"/>
      <c r="AZ216" s="109"/>
      <c r="BA216" s="109"/>
      <c r="BB216" s="109"/>
      <c r="BC216" s="109"/>
      <c r="BD216" s="109"/>
      <c r="BE216" s="109"/>
      <c r="BF216" s="109"/>
      <c r="BG216" s="109"/>
      <c r="BH216" s="109"/>
      <c r="BI216" s="109"/>
      <c r="BJ216" s="109"/>
      <c r="BK216" s="109"/>
      <c r="BL216" s="109"/>
      <c r="BM216" s="109"/>
      <c r="BN216" s="109"/>
      <c r="BO216" s="109"/>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c r="CN216" s="109"/>
      <c r="CO216" s="109"/>
      <c r="CP216" s="109"/>
      <c r="CQ216" s="109"/>
      <c r="CR216" s="109"/>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c r="GO216" s="109"/>
      <c r="GP216" s="109"/>
      <c r="GQ216" s="109"/>
      <c r="GR216" s="109"/>
      <c r="GS216" s="109"/>
      <c r="GT216" s="109"/>
      <c r="GU216" s="109"/>
      <c r="GV216" s="109"/>
      <c r="GW216" s="109"/>
      <c r="GX216" s="109"/>
      <c r="GY216" s="109"/>
      <c r="GZ216" s="109"/>
      <c r="HA216" s="109"/>
      <c r="HB216" s="109"/>
      <c r="HC216" s="109"/>
      <c r="HD216" s="109"/>
      <c r="HE216" s="109"/>
      <c r="HF216" s="109"/>
      <c r="HG216" s="109"/>
      <c r="HH216" s="109"/>
      <c r="HI216" s="109"/>
      <c r="HJ216" s="109"/>
      <c r="HK216" s="109"/>
      <c r="HL216" s="109"/>
      <c r="HM216" s="109"/>
      <c r="HN216" s="109"/>
      <c r="HO216" s="109"/>
      <c r="HP216" s="109"/>
      <c r="HQ216" s="109"/>
      <c r="HR216" s="109"/>
      <c r="HS216" s="109"/>
      <c r="HT216" s="109"/>
      <c r="HU216" s="109"/>
      <c r="HV216" s="109"/>
      <c r="HW216" s="109"/>
      <c r="HX216" s="109"/>
      <c r="HY216" s="109"/>
      <c r="HZ216" s="109"/>
      <c r="IA216" s="109"/>
      <c r="IB216" s="109"/>
      <c r="IC216" s="109"/>
      <c r="ID216" s="109"/>
      <c r="IE216" s="109"/>
      <c r="IF216" s="109"/>
      <c r="IG216" s="109"/>
      <c r="IH216" s="109"/>
      <c r="II216" s="109"/>
      <c r="IJ216" s="109"/>
      <c r="IK216" s="109"/>
      <c r="IL216" s="109"/>
      <c r="IM216" s="109"/>
      <c r="IN216" s="109"/>
      <c r="IO216" s="109"/>
      <c r="IP216" s="109"/>
      <c r="IQ216" s="109"/>
      <c r="IR216" s="109"/>
      <c r="IS216" s="109"/>
      <c r="IT216" s="109"/>
      <c r="IU216" s="109"/>
      <c r="IV216" s="109"/>
      <c r="IW216" s="109"/>
      <c r="IX216" s="109"/>
      <c r="IY216" s="109"/>
      <c r="IZ216" s="109"/>
    </row>
    <row r="217" s="107" customFormat="1" ht="30" customHeight="1" spans="1:260">
      <c r="A217" s="149" t="s">
        <v>3359</v>
      </c>
      <c r="B217" s="135" t="s">
        <v>3360</v>
      </c>
      <c r="C217" s="135" t="s">
        <v>3361</v>
      </c>
      <c r="D217" s="124">
        <f t="shared" si="28"/>
        <v>17.55</v>
      </c>
      <c r="E217" s="141">
        <v>17.55</v>
      </c>
      <c r="F217" s="141">
        <f>H217+K217</f>
        <v>0</v>
      </c>
      <c r="G217" s="141"/>
      <c r="H217" s="141"/>
      <c r="I217" s="167"/>
      <c r="J217" s="141">
        <v>17.55</v>
      </c>
      <c r="K217" s="137"/>
      <c r="L217" s="133" t="s">
        <v>3355</v>
      </c>
      <c r="M217" s="128" t="s">
        <v>2961</v>
      </c>
      <c r="N217" s="160" t="s">
        <v>2947</v>
      </c>
      <c r="O217" s="160"/>
      <c r="P217" s="109"/>
      <c r="Q217" s="109"/>
      <c r="R217" s="109"/>
      <c r="S217" s="109"/>
      <c r="T217" s="109"/>
      <c r="U217" s="109"/>
      <c r="V217" s="109"/>
      <c r="W217" s="109"/>
      <c r="X217" s="109"/>
      <c r="Y217" s="109"/>
      <c r="Z217" s="109"/>
      <c r="AA217" s="109"/>
      <c r="AB217" s="109"/>
      <c r="AC217" s="109"/>
      <c r="AD217" s="109"/>
      <c r="AE217" s="109"/>
      <c r="AF217" s="109"/>
      <c r="AG217" s="109"/>
      <c r="AH217" s="109"/>
      <c r="AI217" s="109"/>
      <c r="AJ217" s="109"/>
      <c r="AK217" s="109"/>
      <c r="AL217" s="109"/>
      <c r="AM217" s="109"/>
      <c r="AN217" s="109"/>
      <c r="AO217" s="109"/>
      <c r="AP217" s="109"/>
      <c r="AQ217" s="109"/>
      <c r="AR217" s="109"/>
      <c r="AS217" s="109"/>
      <c r="AT217" s="109"/>
      <c r="AU217" s="109"/>
      <c r="AV217" s="109"/>
      <c r="AW217" s="109"/>
      <c r="AX217" s="109"/>
      <c r="AY217" s="109"/>
      <c r="AZ217" s="109"/>
      <c r="BA217" s="109"/>
      <c r="BB217" s="109"/>
      <c r="BC217" s="109"/>
      <c r="BD217" s="109"/>
      <c r="BE217" s="109"/>
      <c r="BF217" s="109"/>
      <c r="BG217" s="109"/>
      <c r="BH217" s="109"/>
      <c r="BI217" s="109"/>
      <c r="BJ217" s="109"/>
      <c r="BK217" s="109"/>
      <c r="BL217" s="109"/>
      <c r="BM217" s="109"/>
      <c r="BN217" s="109"/>
      <c r="BO217" s="109"/>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c r="CN217" s="109"/>
      <c r="CO217" s="109"/>
      <c r="CP217" s="109"/>
      <c r="CQ217" s="109"/>
      <c r="CR217" s="109"/>
      <c r="CS217" s="109"/>
      <c r="CT217" s="109"/>
      <c r="CU217" s="109"/>
      <c r="CV217" s="109"/>
      <c r="CW217" s="109"/>
      <c r="CX217" s="109"/>
      <c r="CY217" s="109"/>
      <c r="CZ217" s="109"/>
      <c r="DA217" s="109"/>
      <c r="DB217" s="109"/>
      <c r="DC217" s="109"/>
      <c r="DD217" s="109"/>
      <c r="DE217" s="109"/>
      <c r="DF217" s="109"/>
      <c r="DG217" s="109"/>
      <c r="DH217" s="109"/>
      <c r="DI217" s="109"/>
      <c r="DJ217" s="109"/>
      <c r="DK217" s="109"/>
      <c r="DL217" s="109"/>
      <c r="DM217" s="109"/>
      <c r="DN217" s="109"/>
      <c r="DO217" s="109"/>
      <c r="DP217" s="109"/>
      <c r="DQ217" s="109"/>
      <c r="DR217" s="109"/>
      <c r="DS217" s="109"/>
      <c r="DT217" s="109"/>
      <c r="DU217" s="109"/>
      <c r="DV217" s="109"/>
      <c r="DW217" s="109"/>
      <c r="DX217" s="109"/>
      <c r="DY217" s="109"/>
      <c r="DZ217" s="109"/>
      <c r="EA217" s="109"/>
      <c r="EB217" s="109"/>
      <c r="EC217" s="109"/>
      <c r="ED217" s="109"/>
      <c r="EE217" s="109"/>
      <c r="EF217" s="109"/>
      <c r="EG217" s="109"/>
      <c r="EH217" s="109"/>
      <c r="EI217" s="109"/>
      <c r="EJ217" s="109"/>
      <c r="EK217" s="109"/>
      <c r="EL217" s="109"/>
      <c r="EM217" s="109"/>
      <c r="EN217" s="109"/>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c r="GO217" s="109"/>
      <c r="GP217" s="109"/>
      <c r="GQ217" s="109"/>
      <c r="GR217" s="109"/>
      <c r="GS217" s="109"/>
      <c r="GT217" s="109"/>
      <c r="GU217" s="109"/>
      <c r="GV217" s="109"/>
      <c r="GW217" s="109"/>
      <c r="GX217" s="109"/>
      <c r="GY217" s="109"/>
      <c r="GZ217" s="109"/>
      <c r="HA217" s="109"/>
      <c r="HB217" s="109"/>
      <c r="HC217" s="109"/>
      <c r="HD217" s="109"/>
      <c r="HE217" s="109"/>
      <c r="HF217" s="109"/>
      <c r="HG217" s="109"/>
      <c r="HH217" s="109"/>
      <c r="HI217" s="109"/>
      <c r="HJ217" s="109"/>
      <c r="HK217" s="109"/>
      <c r="HL217" s="109"/>
      <c r="HM217" s="109"/>
      <c r="HN217" s="109"/>
      <c r="HO217" s="109"/>
      <c r="HP217" s="109"/>
      <c r="HQ217" s="109"/>
      <c r="HR217" s="109"/>
      <c r="HS217" s="109"/>
      <c r="HT217" s="109"/>
      <c r="HU217" s="109"/>
      <c r="HV217" s="109"/>
      <c r="HW217" s="109"/>
      <c r="HX217" s="109"/>
      <c r="HY217" s="109"/>
      <c r="HZ217" s="109"/>
      <c r="IA217" s="109"/>
      <c r="IB217" s="109"/>
      <c r="IC217" s="109"/>
      <c r="ID217" s="109"/>
      <c r="IE217" s="109"/>
      <c r="IF217" s="109"/>
      <c r="IG217" s="109"/>
      <c r="IH217" s="109"/>
      <c r="II217" s="109"/>
      <c r="IJ217" s="109"/>
      <c r="IK217" s="109"/>
      <c r="IL217" s="109"/>
      <c r="IM217" s="109"/>
      <c r="IN217" s="109"/>
      <c r="IO217" s="109"/>
      <c r="IP217" s="109"/>
      <c r="IQ217" s="109"/>
      <c r="IR217" s="109"/>
      <c r="IS217" s="109"/>
      <c r="IT217" s="109"/>
      <c r="IU217" s="109"/>
      <c r="IV217" s="109"/>
      <c r="IW217" s="109"/>
      <c r="IX217" s="109"/>
      <c r="IY217" s="109"/>
      <c r="IZ217" s="109"/>
    </row>
    <row r="218" s="107" customFormat="1" ht="30" customHeight="1" spans="1:260">
      <c r="A218" s="149" t="s">
        <v>3362</v>
      </c>
      <c r="B218" s="135" t="s">
        <v>3363</v>
      </c>
      <c r="C218" s="135" t="s">
        <v>3364</v>
      </c>
      <c r="D218" s="124">
        <f t="shared" si="28"/>
        <v>8.75</v>
      </c>
      <c r="E218" s="141">
        <v>8.75</v>
      </c>
      <c r="F218" s="141"/>
      <c r="G218" s="141"/>
      <c r="H218" s="141"/>
      <c r="I218" s="167"/>
      <c r="J218" s="141">
        <v>8.75</v>
      </c>
      <c r="K218" s="137"/>
      <c r="L218" s="133" t="s">
        <v>3365</v>
      </c>
      <c r="M218" s="128" t="s">
        <v>2961</v>
      </c>
      <c r="N218" s="160" t="s">
        <v>2947</v>
      </c>
      <c r="O218" s="160"/>
      <c r="P218" s="109"/>
      <c r="Q218" s="109"/>
      <c r="R218" s="109"/>
      <c r="S218" s="109"/>
      <c r="T218" s="109"/>
      <c r="U218" s="109"/>
      <c r="V218" s="109"/>
      <c r="W218" s="109"/>
      <c r="X218" s="109"/>
      <c r="Y218" s="109"/>
      <c r="Z218" s="109"/>
      <c r="AA218" s="109"/>
      <c r="AB218" s="109"/>
      <c r="AC218" s="109"/>
      <c r="AD218" s="109"/>
      <c r="AE218" s="109"/>
      <c r="AF218" s="109"/>
      <c r="AG218" s="109"/>
      <c r="AH218" s="109"/>
      <c r="AI218" s="109"/>
      <c r="AJ218" s="109"/>
      <c r="AK218" s="109"/>
      <c r="AL218" s="109"/>
      <c r="AM218" s="109"/>
      <c r="AN218" s="109"/>
      <c r="AO218" s="109"/>
      <c r="AP218" s="109"/>
      <c r="AQ218" s="109"/>
      <c r="AR218" s="109"/>
      <c r="AS218" s="109"/>
      <c r="AT218" s="109"/>
      <c r="AU218" s="109"/>
      <c r="AV218" s="109"/>
      <c r="AW218" s="109"/>
      <c r="AX218" s="109"/>
      <c r="AY218" s="109"/>
      <c r="AZ218" s="109"/>
      <c r="BA218" s="109"/>
      <c r="BB218" s="109"/>
      <c r="BC218" s="109"/>
      <c r="BD218" s="109"/>
      <c r="BE218" s="109"/>
      <c r="BF218" s="109"/>
      <c r="BG218" s="109"/>
      <c r="BH218" s="109"/>
      <c r="BI218" s="109"/>
      <c r="BJ218" s="109"/>
      <c r="BK218" s="109"/>
      <c r="BL218" s="109"/>
      <c r="BM218" s="109"/>
      <c r="BN218" s="109"/>
      <c r="BO218" s="109"/>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c r="CN218" s="109"/>
      <c r="CO218" s="109"/>
      <c r="CP218" s="109"/>
      <c r="CQ218" s="109"/>
      <c r="CR218" s="109"/>
      <c r="CS218" s="109"/>
      <c r="CT218" s="109"/>
      <c r="CU218" s="109"/>
      <c r="CV218" s="109"/>
      <c r="CW218" s="109"/>
      <c r="CX218" s="109"/>
      <c r="CY218" s="109"/>
      <c r="CZ218" s="109"/>
      <c r="DA218" s="109"/>
      <c r="DB218" s="109"/>
      <c r="DC218" s="109"/>
      <c r="DD218" s="109"/>
      <c r="DE218" s="109"/>
      <c r="DF218" s="109"/>
      <c r="DG218" s="109"/>
      <c r="DH218" s="109"/>
      <c r="DI218" s="109"/>
      <c r="DJ218" s="109"/>
      <c r="DK218" s="109"/>
      <c r="DL218" s="109"/>
      <c r="DM218" s="109"/>
      <c r="DN218" s="109"/>
      <c r="DO218" s="109"/>
      <c r="DP218" s="109"/>
      <c r="DQ218" s="109"/>
      <c r="DR218" s="109"/>
      <c r="DS218" s="109"/>
      <c r="DT218" s="109"/>
      <c r="DU218" s="109"/>
      <c r="DV218" s="109"/>
      <c r="DW218" s="109"/>
      <c r="DX218" s="109"/>
      <c r="DY218" s="109"/>
      <c r="DZ218" s="109"/>
      <c r="EA218" s="109"/>
      <c r="EB218" s="109"/>
      <c r="EC218" s="109"/>
      <c r="ED218" s="109"/>
      <c r="EE218" s="109"/>
      <c r="EF218" s="109"/>
      <c r="EG218" s="109"/>
      <c r="EH218" s="109"/>
      <c r="EI218" s="109"/>
      <c r="EJ218" s="109"/>
      <c r="EK218" s="109"/>
      <c r="EL218" s="109"/>
      <c r="EM218" s="109"/>
      <c r="EN218" s="109"/>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c r="GO218" s="109"/>
      <c r="GP218" s="109"/>
      <c r="GQ218" s="109"/>
      <c r="GR218" s="109"/>
      <c r="GS218" s="109"/>
      <c r="GT218" s="109"/>
      <c r="GU218" s="109"/>
      <c r="GV218" s="109"/>
      <c r="GW218" s="109"/>
      <c r="GX218" s="109"/>
      <c r="GY218" s="109"/>
      <c r="GZ218" s="109"/>
      <c r="HA218" s="109"/>
      <c r="HB218" s="109"/>
      <c r="HC218" s="109"/>
      <c r="HD218" s="109"/>
      <c r="HE218" s="109"/>
      <c r="HF218" s="109"/>
      <c r="HG218" s="109"/>
      <c r="HH218" s="109"/>
      <c r="HI218" s="109"/>
      <c r="HJ218" s="109"/>
      <c r="HK218" s="109"/>
      <c r="HL218" s="109"/>
      <c r="HM218" s="109"/>
      <c r="HN218" s="109"/>
      <c r="HO218" s="109"/>
      <c r="HP218" s="109"/>
      <c r="HQ218" s="109"/>
      <c r="HR218" s="109"/>
      <c r="HS218" s="109"/>
      <c r="HT218" s="109"/>
      <c r="HU218" s="109"/>
      <c r="HV218" s="109"/>
      <c r="HW218" s="109"/>
      <c r="HX218" s="109"/>
      <c r="HY218" s="109"/>
      <c r="HZ218" s="109"/>
      <c r="IA218" s="109"/>
      <c r="IB218" s="109"/>
      <c r="IC218" s="109"/>
      <c r="ID218" s="109"/>
      <c r="IE218" s="109"/>
      <c r="IF218" s="109"/>
      <c r="IG218" s="109"/>
      <c r="IH218" s="109"/>
      <c r="II218" s="109"/>
      <c r="IJ218" s="109"/>
      <c r="IK218" s="109"/>
      <c r="IL218" s="109"/>
      <c r="IM218" s="109"/>
      <c r="IN218" s="109"/>
      <c r="IO218" s="109"/>
      <c r="IP218" s="109"/>
      <c r="IQ218" s="109"/>
      <c r="IR218" s="109"/>
      <c r="IS218" s="109"/>
      <c r="IT218" s="109"/>
      <c r="IU218" s="109"/>
      <c r="IV218" s="109"/>
      <c r="IW218" s="109"/>
      <c r="IX218" s="109"/>
      <c r="IY218" s="109"/>
      <c r="IZ218" s="109"/>
    </row>
    <row r="219" s="107" customFormat="1" ht="30" customHeight="1" spans="1:260">
      <c r="A219" s="149" t="s">
        <v>3366</v>
      </c>
      <c r="B219" s="128"/>
      <c r="C219" s="128"/>
      <c r="D219" s="124">
        <f t="shared" si="28"/>
        <v>0</v>
      </c>
      <c r="E219" s="141"/>
      <c r="F219" s="141">
        <f>H219+K219</f>
        <v>0</v>
      </c>
      <c r="G219" s="141"/>
      <c r="H219" s="137"/>
      <c r="I219" s="164"/>
      <c r="J219" s="164"/>
      <c r="K219" s="126"/>
      <c r="L219" s="181"/>
      <c r="M219" s="181"/>
      <c r="N219" s="160"/>
      <c r="O219" s="160"/>
      <c r="P219" s="109"/>
      <c r="Q219" s="109"/>
      <c r="R219" s="109"/>
      <c r="S219" s="109"/>
      <c r="T219" s="109"/>
      <c r="U219" s="109"/>
      <c r="V219" s="109"/>
      <c r="W219" s="109"/>
      <c r="X219" s="109"/>
      <c r="Y219" s="109"/>
      <c r="Z219" s="109"/>
      <c r="AA219" s="109"/>
      <c r="AB219" s="109"/>
      <c r="AC219" s="109"/>
      <c r="AD219" s="109"/>
      <c r="AE219" s="109"/>
      <c r="AF219" s="109"/>
      <c r="AG219" s="109"/>
      <c r="AH219" s="109"/>
      <c r="AI219" s="109"/>
      <c r="AJ219" s="109"/>
      <c r="AK219" s="109"/>
      <c r="AL219" s="109"/>
      <c r="AM219" s="109"/>
      <c r="AN219" s="109"/>
      <c r="AO219" s="109"/>
      <c r="AP219" s="109"/>
      <c r="AQ219" s="109"/>
      <c r="AR219" s="109"/>
      <c r="AS219" s="109"/>
      <c r="AT219" s="109"/>
      <c r="AU219" s="109"/>
      <c r="AV219" s="109"/>
      <c r="AW219" s="109"/>
      <c r="AX219" s="109"/>
      <c r="AY219" s="109"/>
      <c r="AZ219" s="109"/>
      <c r="BA219" s="109"/>
      <c r="BB219" s="109"/>
      <c r="BC219" s="109"/>
      <c r="BD219" s="109"/>
      <c r="BE219" s="109"/>
      <c r="BF219" s="109"/>
      <c r="BG219" s="109"/>
      <c r="BH219" s="109"/>
      <c r="BI219" s="109"/>
      <c r="BJ219" s="109"/>
      <c r="BK219" s="109"/>
      <c r="BL219" s="109"/>
      <c r="BM219" s="109"/>
      <c r="BN219" s="109"/>
      <c r="BO219" s="109"/>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c r="CN219" s="109"/>
      <c r="CO219" s="109"/>
      <c r="CP219" s="109"/>
      <c r="CQ219" s="109"/>
      <c r="CR219" s="109"/>
      <c r="CS219" s="109"/>
      <c r="CT219" s="109"/>
      <c r="CU219" s="109"/>
      <c r="CV219" s="109"/>
      <c r="CW219" s="109"/>
      <c r="CX219" s="109"/>
      <c r="CY219" s="109"/>
      <c r="CZ219" s="109"/>
      <c r="DA219" s="109"/>
      <c r="DB219" s="109"/>
      <c r="DC219" s="109"/>
      <c r="DD219" s="109"/>
      <c r="DE219" s="109"/>
      <c r="DF219" s="109"/>
      <c r="DG219" s="109"/>
      <c r="DH219" s="109"/>
      <c r="DI219" s="109"/>
      <c r="DJ219" s="109"/>
      <c r="DK219" s="109"/>
      <c r="DL219" s="109"/>
      <c r="DM219" s="109"/>
      <c r="DN219" s="109"/>
      <c r="DO219" s="109"/>
      <c r="DP219" s="109"/>
      <c r="DQ219" s="109"/>
      <c r="DR219" s="109"/>
      <c r="DS219" s="109"/>
      <c r="DT219" s="109"/>
      <c r="DU219" s="109"/>
      <c r="DV219" s="109"/>
      <c r="DW219" s="109"/>
      <c r="DX219" s="109"/>
      <c r="DY219" s="109"/>
      <c r="DZ219" s="109"/>
      <c r="EA219" s="109"/>
      <c r="EB219" s="109"/>
      <c r="EC219" s="109"/>
      <c r="ED219" s="109"/>
      <c r="EE219" s="109"/>
      <c r="EF219" s="109"/>
      <c r="EG219" s="109"/>
      <c r="EH219" s="109"/>
      <c r="EI219" s="109"/>
      <c r="EJ219" s="109"/>
      <c r="EK219" s="109"/>
      <c r="EL219" s="109"/>
      <c r="EM219" s="109"/>
      <c r="EN219" s="109"/>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c r="GO219" s="109"/>
      <c r="GP219" s="109"/>
      <c r="GQ219" s="109"/>
      <c r="GR219" s="109"/>
      <c r="GS219" s="109"/>
      <c r="GT219" s="109"/>
      <c r="GU219" s="109"/>
      <c r="GV219" s="109"/>
      <c r="GW219" s="109"/>
      <c r="GX219" s="109"/>
      <c r="GY219" s="109"/>
      <c r="GZ219" s="109"/>
      <c r="HA219" s="109"/>
      <c r="HB219" s="109"/>
      <c r="HC219" s="109"/>
      <c r="HD219" s="109"/>
      <c r="HE219" s="109"/>
      <c r="HF219" s="109"/>
      <c r="HG219" s="109"/>
      <c r="HH219" s="109"/>
      <c r="HI219" s="109"/>
      <c r="HJ219" s="109"/>
      <c r="HK219" s="109"/>
      <c r="HL219" s="109"/>
      <c r="HM219" s="109"/>
      <c r="HN219" s="109"/>
      <c r="HO219" s="109"/>
      <c r="HP219" s="109"/>
      <c r="HQ219" s="109"/>
      <c r="HR219" s="109"/>
      <c r="HS219" s="109"/>
      <c r="HT219" s="109"/>
      <c r="HU219" s="109"/>
      <c r="HV219" s="109"/>
      <c r="HW219" s="109"/>
      <c r="HX219" s="109"/>
      <c r="HY219" s="109"/>
      <c r="HZ219" s="109"/>
      <c r="IA219" s="109"/>
      <c r="IB219" s="109"/>
      <c r="IC219" s="109"/>
      <c r="ID219" s="109"/>
      <c r="IE219" s="109"/>
      <c r="IF219" s="109"/>
      <c r="IG219" s="109"/>
      <c r="IH219" s="109"/>
      <c r="II219" s="109"/>
      <c r="IJ219" s="109"/>
      <c r="IK219" s="109"/>
      <c r="IL219" s="109"/>
      <c r="IM219" s="109"/>
      <c r="IN219" s="109"/>
      <c r="IO219" s="109"/>
      <c r="IP219" s="109"/>
      <c r="IQ219" s="109"/>
      <c r="IR219" s="109"/>
      <c r="IS219" s="109"/>
      <c r="IT219" s="109"/>
      <c r="IU219" s="109"/>
      <c r="IV219" s="109"/>
      <c r="IW219" s="109"/>
      <c r="IX219" s="109"/>
      <c r="IY219" s="109"/>
      <c r="IZ219" s="109"/>
    </row>
    <row r="220" s="107" customFormat="1" ht="30" customHeight="1" spans="1:260">
      <c r="A220" s="149" t="s">
        <v>3367</v>
      </c>
      <c r="B220" s="128"/>
      <c r="C220" s="128"/>
      <c r="D220" s="124">
        <f t="shared" si="28"/>
        <v>346.92</v>
      </c>
      <c r="E220" s="141">
        <f t="shared" ref="E220:K220" si="36">SUM(E221:E224)</f>
        <v>346.92</v>
      </c>
      <c r="F220" s="141">
        <f t="shared" si="36"/>
        <v>0</v>
      </c>
      <c r="G220" s="141">
        <f t="shared" si="36"/>
        <v>0</v>
      </c>
      <c r="H220" s="141">
        <f t="shared" si="36"/>
        <v>0</v>
      </c>
      <c r="I220" s="141">
        <f t="shared" si="36"/>
        <v>0</v>
      </c>
      <c r="J220" s="141">
        <f t="shared" si="36"/>
        <v>346.92</v>
      </c>
      <c r="K220" s="141">
        <f t="shared" si="36"/>
        <v>0</v>
      </c>
      <c r="L220" s="181"/>
      <c r="M220" s="181"/>
      <c r="N220" s="160"/>
      <c r="O220" s="160"/>
      <c r="P220" s="109"/>
      <c r="Q220" s="109"/>
      <c r="R220" s="109"/>
      <c r="S220" s="109"/>
      <c r="T220" s="109"/>
      <c r="U220" s="109"/>
      <c r="V220" s="109"/>
      <c r="W220" s="109"/>
      <c r="X220" s="109"/>
      <c r="Y220" s="109"/>
      <c r="Z220" s="109"/>
      <c r="AA220" s="109"/>
      <c r="AB220" s="109"/>
      <c r="AC220" s="109"/>
      <c r="AD220" s="109"/>
      <c r="AE220" s="109"/>
      <c r="AF220" s="109"/>
      <c r="AG220" s="109"/>
      <c r="AH220" s="109"/>
      <c r="AI220" s="109"/>
      <c r="AJ220" s="109"/>
      <c r="AK220" s="109"/>
      <c r="AL220" s="109"/>
      <c r="AM220" s="109"/>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09"/>
      <c r="BQ220" s="109"/>
      <c r="BR220" s="109"/>
      <c r="BS220" s="109"/>
      <c r="BT220" s="109"/>
      <c r="BU220" s="109"/>
      <c r="BV220" s="109"/>
      <c r="BW220" s="109"/>
      <c r="BX220" s="109"/>
      <c r="BY220" s="109"/>
      <c r="BZ220" s="109"/>
      <c r="CA220" s="109"/>
      <c r="CB220" s="109"/>
      <c r="CC220" s="109"/>
      <c r="CD220" s="109"/>
      <c r="CE220" s="109"/>
      <c r="CF220" s="109"/>
      <c r="CG220" s="109"/>
      <c r="CH220" s="109"/>
      <c r="CI220" s="109"/>
      <c r="CJ220" s="109"/>
      <c r="CK220" s="109"/>
      <c r="CL220" s="109"/>
      <c r="CM220" s="109"/>
      <c r="CN220" s="109"/>
      <c r="CO220" s="109"/>
      <c r="CP220" s="109"/>
      <c r="CQ220" s="109"/>
      <c r="CR220" s="109"/>
      <c r="CS220" s="109"/>
      <c r="CT220" s="109"/>
      <c r="CU220" s="109"/>
      <c r="CV220" s="109"/>
      <c r="CW220" s="109"/>
      <c r="CX220" s="109"/>
      <c r="CY220" s="109"/>
      <c r="CZ220" s="109"/>
      <c r="DA220" s="109"/>
      <c r="DB220" s="109"/>
      <c r="DC220" s="109"/>
      <c r="DD220" s="109"/>
      <c r="DE220" s="109"/>
      <c r="DF220" s="109"/>
      <c r="DG220" s="109"/>
      <c r="DH220" s="109"/>
      <c r="DI220" s="109"/>
      <c r="DJ220" s="109"/>
      <c r="DK220" s="109"/>
      <c r="DL220" s="109"/>
      <c r="DM220" s="109"/>
      <c r="DN220" s="109"/>
      <c r="DO220" s="109"/>
      <c r="DP220" s="109"/>
      <c r="DQ220" s="109"/>
      <c r="DR220" s="109"/>
      <c r="DS220" s="109"/>
      <c r="DT220" s="109"/>
      <c r="DU220" s="109"/>
      <c r="DV220" s="109"/>
      <c r="DW220" s="109"/>
      <c r="DX220" s="109"/>
      <c r="DY220" s="109"/>
      <c r="DZ220" s="109"/>
      <c r="EA220" s="109"/>
      <c r="EB220" s="109"/>
      <c r="EC220" s="109"/>
      <c r="ED220" s="109"/>
      <c r="EE220" s="109"/>
      <c r="EF220" s="109"/>
      <c r="EG220" s="109"/>
      <c r="EH220" s="109"/>
      <c r="EI220" s="109"/>
      <c r="EJ220" s="109"/>
      <c r="EK220" s="109"/>
      <c r="EL220" s="109"/>
      <c r="EM220" s="109"/>
      <c r="EN220" s="109"/>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c r="GO220" s="109"/>
      <c r="GP220" s="109"/>
      <c r="GQ220" s="109"/>
      <c r="GR220" s="109"/>
      <c r="GS220" s="109"/>
      <c r="GT220" s="109"/>
      <c r="GU220" s="109"/>
      <c r="GV220" s="109"/>
      <c r="GW220" s="109"/>
      <c r="GX220" s="109"/>
      <c r="GY220" s="109"/>
      <c r="GZ220" s="109"/>
      <c r="HA220" s="109"/>
      <c r="HB220" s="109"/>
      <c r="HC220" s="109"/>
      <c r="HD220" s="109"/>
      <c r="HE220" s="109"/>
      <c r="HF220" s="109"/>
      <c r="HG220" s="109"/>
      <c r="HH220" s="109"/>
      <c r="HI220" s="109"/>
      <c r="HJ220" s="109"/>
      <c r="HK220" s="109"/>
      <c r="HL220" s="109"/>
      <c r="HM220" s="109"/>
      <c r="HN220" s="109"/>
      <c r="HO220" s="109"/>
      <c r="HP220" s="109"/>
      <c r="HQ220" s="109"/>
      <c r="HR220" s="109"/>
      <c r="HS220" s="109"/>
      <c r="HT220" s="109"/>
      <c r="HU220" s="109"/>
      <c r="HV220" s="109"/>
      <c r="HW220" s="109"/>
      <c r="HX220" s="109"/>
      <c r="HY220" s="109"/>
      <c r="HZ220" s="109"/>
      <c r="IA220" s="109"/>
      <c r="IB220" s="109"/>
      <c r="IC220" s="109"/>
      <c r="ID220" s="109"/>
      <c r="IE220" s="109"/>
      <c r="IF220" s="109"/>
      <c r="IG220" s="109"/>
      <c r="IH220" s="109"/>
      <c r="II220" s="109"/>
      <c r="IJ220" s="109"/>
      <c r="IK220" s="109"/>
      <c r="IL220" s="109"/>
      <c r="IM220" s="109"/>
      <c r="IN220" s="109"/>
      <c r="IO220" s="109"/>
      <c r="IP220" s="109"/>
      <c r="IQ220" s="109"/>
      <c r="IR220" s="109"/>
      <c r="IS220" s="109"/>
      <c r="IT220" s="109"/>
      <c r="IU220" s="109"/>
      <c r="IV220" s="109"/>
      <c r="IW220" s="109"/>
      <c r="IX220" s="109"/>
      <c r="IY220" s="109"/>
      <c r="IZ220" s="109"/>
    </row>
    <row r="221" s="107" customFormat="1" ht="44" customHeight="1" spans="1:260">
      <c r="A221" s="149" t="s">
        <v>3368</v>
      </c>
      <c r="B221" s="128" t="s">
        <v>3369</v>
      </c>
      <c r="C221" s="128" t="s">
        <v>3370</v>
      </c>
      <c r="D221" s="124">
        <f t="shared" si="28"/>
        <v>20</v>
      </c>
      <c r="E221" s="141">
        <v>20</v>
      </c>
      <c r="F221" s="141"/>
      <c r="G221" s="141"/>
      <c r="H221" s="137"/>
      <c r="I221" s="164"/>
      <c r="J221" s="164">
        <v>20</v>
      </c>
      <c r="K221" s="126"/>
      <c r="L221" s="133" t="s">
        <v>3371</v>
      </c>
      <c r="M221" s="128" t="s">
        <v>2924</v>
      </c>
      <c r="N221" s="160" t="s">
        <v>2925</v>
      </c>
      <c r="O221" s="160"/>
      <c r="P221" s="109"/>
      <c r="Q221" s="109"/>
      <c r="R221" s="109"/>
      <c r="S221" s="109"/>
      <c r="T221" s="109"/>
      <c r="U221" s="109"/>
      <c r="V221" s="109"/>
      <c r="W221" s="109"/>
      <c r="X221" s="109"/>
      <c r="Y221" s="109"/>
      <c r="Z221" s="109"/>
      <c r="AA221" s="109"/>
      <c r="AB221" s="109"/>
      <c r="AC221" s="109"/>
      <c r="AD221" s="109"/>
      <c r="AE221" s="109"/>
      <c r="AF221" s="109"/>
      <c r="AG221" s="109"/>
      <c r="AH221" s="109"/>
      <c r="AI221" s="109"/>
      <c r="AJ221" s="109"/>
      <c r="AK221" s="109"/>
      <c r="AL221" s="109"/>
      <c r="AM221" s="109"/>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09"/>
      <c r="BQ221" s="109"/>
      <c r="BR221" s="109"/>
      <c r="BS221" s="109"/>
      <c r="BT221" s="109"/>
      <c r="BU221" s="109"/>
      <c r="BV221" s="109"/>
      <c r="BW221" s="109"/>
      <c r="BX221" s="109"/>
      <c r="BY221" s="109"/>
      <c r="BZ221" s="109"/>
      <c r="CA221" s="109"/>
      <c r="CB221" s="109"/>
      <c r="CC221" s="109"/>
      <c r="CD221" s="109"/>
      <c r="CE221" s="109"/>
      <c r="CF221" s="109"/>
      <c r="CG221" s="109"/>
      <c r="CH221" s="109"/>
      <c r="CI221" s="109"/>
      <c r="CJ221" s="109"/>
      <c r="CK221" s="109"/>
      <c r="CL221" s="109"/>
      <c r="CM221" s="109"/>
      <c r="CN221" s="109"/>
      <c r="CO221" s="109"/>
      <c r="CP221" s="109"/>
      <c r="CQ221" s="109"/>
      <c r="CR221" s="109"/>
      <c r="CS221" s="109"/>
      <c r="CT221" s="109"/>
      <c r="CU221" s="109"/>
      <c r="CV221" s="109"/>
      <c r="CW221" s="109"/>
      <c r="CX221" s="109"/>
      <c r="CY221" s="109"/>
      <c r="CZ221" s="109"/>
      <c r="DA221" s="109"/>
      <c r="DB221" s="109"/>
      <c r="DC221" s="109"/>
      <c r="DD221" s="109"/>
      <c r="DE221" s="109"/>
      <c r="DF221" s="109"/>
      <c r="DG221" s="109"/>
      <c r="DH221" s="109"/>
      <c r="DI221" s="109"/>
      <c r="DJ221" s="109"/>
      <c r="DK221" s="109"/>
      <c r="DL221" s="109"/>
      <c r="DM221" s="109"/>
      <c r="DN221" s="109"/>
      <c r="DO221" s="109"/>
      <c r="DP221" s="109"/>
      <c r="DQ221" s="109"/>
      <c r="DR221" s="109"/>
      <c r="DS221" s="109"/>
      <c r="DT221" s="109"/>
      <c r="DU221" s="109"/>
      <c r="DV221" s="109"/>
      <c r="DW221" s="109"/>
      <c r="DX221" s="109"/>
      <c r="DY221" s="109"/>
      <c r="DZ221" s="109"/>
      <c r="EA221" s="109"/>
      <c r="EB221" s="109"/>
      <c r="EC221" s="109"/>
      <c r="ED221" s="109"/>
      <c r="EE221" s="109"/>
      <c r="EF221" s="109"/>
      <c r="EG221" s="109"/>
      <c r="EH221" s="109"/>
      <c r="EI221" s="109"/>
      <c r="EJ221" s="109"/>
      <c r="EK221" s="109"/>
      <c r="EL221" s="109"/>
      <c r="EM221" s="109"/>
      <c r="EN221" s="109"/>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c r="GO221" s="109"/>
      <c r="GP221" s="109"/>
      <c r="GQ221" s="109"/>
      <c r="GR221" s="109"/>
      <c r="GS221" s="109"/>
      <c r="GT221" s="109"/>
      <c r="GU221" s="109"/>
      <c r="GV221" s="109"/>
      <c r="GW221" s="109"/>
      <c r="GX221" s="109"/>
      <c r="GY221" s="109"/>
      <c r="GZ221" s="109"/>
      <c r="HA221" s="109"/>
      <c r="HB221" s="109"/>
      <c r="HC221" s="109"/>
      <c r="HD221" s="109"/>
      <c r="HE221" s="109"/>
      <c r="HF221" s="109"/>
      <c r="HG221" s="109"/>
      <c r="HH221" s="109"/>
      <c r="HI221" s="109"/>
      <c r="HJ221" s="109"/>
      <c r="HK221" s="109"/>
      <c r="HL221" s="109"/>
      <c r="HM221" s="109"/>
      <c r="HN221" s="109"/>
      <c r="HO221" s="109"/>
      <c r="HP221" s="109"/>
      <c r="HQ221" s="109"/>
      <c r="HR221" s="109"/>
      <c r="HS221" s="109"/>
      <c r="HT221" s="109"/>
      <c r="HU221" s="109"/>
      <c r="HV221" s="109"/>
      <c r="HW221" s="109"/>
      <c r="HX221" s="109"/>
      <c r="HY221" s="109"/>
      <c r="HZ221" s="109"/>
      <c r="IA221" s="109"/>
      <c r="IB221" s="109"/>
      <c r="IC221" s="109"/>
      <c r="ID221" s="109"/>
      <c r="IE221" s="109"/>
      <c r="IF221" s="109"/>
      <c r="IG221" s="109"/>
      <c r="IH221" s="109"/>
      <c r="II221" s="109"/>
      <c r="IJ221" s="109"/>
      <c r="IK221" s="109"/>
      <c r="IL221" s="109"/>
      <c r="IM221" s="109"/>
      <c r="IN221" s="109"/>
      <c r="IO221" s="109"/>
      <c r="IP221" s="109"/>
      <c r="IQ221" s="109"/>
      <c r="IR221" s="109"/>
      <c r="IS221" s="109"/>
      <c r="IT221" s="109"/>
      <c r="IU221" s="109"/>
      <c r="IV221" s="109"/>
      <c r="IW221" s="109"/>
      <c r="IX221" s="109"/>
      <c r="IY221" s="109"/>
      <c r="IZ221" s="109"/>
    </row>
    <row r="222" s="107" customFormat="1" ht="44" customHeight="1" spans="1:260">
      <c r="A222" s="207" t="s">
        <v>3372</v>
      </c>
      <c r="B222" s="208" t="s">
        <v>3373</v>
      </c>
      <c r="C222" s="208" t="s">
        <v>3374</v>
      </c>
      <c r="D222" s="124">
        <f t="shared" si="28"/>
        <v>100</v>
      </c>
      <c r="E222" s="209">
        <v>100</v>
      </c>
      <c r="F222" s="209"/>
      <c r="G222" s="209"/>
      <c r="H222" s="210"/>
      <c r="I222" s="225"/>
      <c r="J222" s="225">
        <v>100</v>
      </c>
      <c r="K222" s="226"/>
      <c r="L222" s="133" t="s">
        <v>3371</v>
      </c>
      <c r="M222" s="128" t="s">
        <v>2924</v>
      </c>
      <c r="N222" s="227" t="s">
        <v>2925</v>
      </c>
      <c r="O222" s="160"/>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09"/>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c r="GO222" s="109"/>
      <c r="GP222" s="109"/>
      <c r="GQ222" s="109"/>
      <c r="GR222" s="109"/>
      <c r="GS222" s="109"/>
      <c r="GT222" s="109"/>
      <c r="GU222" s="109"/>
      <c r="GV222" s="109"/>
      <c r="GW222" s="109"/>
      <c r="GX222" s="109"/>
      <c r="GY222" s="109"/>
      <c r="GZ222" s="109"/>
      <c r="HA222" s="109"/>
      <c r="HB222" s="109"/>
      <c r="HC222" s="109"/>
      <c r="HD222" s="109"/>
      <c r="HE222" s="109"/>
      <c r="HF222" s="109"/>
      <c r="HG222" s="109"/>
      <c r="HH222" s="109"/>
      <c r="HI222" s="109"/>
      <c r="HJ222" s="109"/>
      <c r="HK222" s="109"/>
      <c r="HL222" s="109"/>
      <c r="HM222" s="109"/>
      <c r="HN222" s="109"/>
      <c r="HO222" s="109"/>
      <c r="HP222" s="109"/>
      <c r="HQ222" s="109"/>
      <c r="HR222" s="109"/>
      <c r="HS222" s="109"/>
      <c r="HT222" s="109"/>
      <c r="HU222" s="109"/>
      <c r="HV222" s="109"/>
      <c r="HW222" s="109"/>
      <c r="HX222" s="109"/>
      <c r="HY222" s="109"/>
      <c r="HZ222" s="109"/>
      <c r="IA222" s="109"/>
      <c r="IB222" s="109"/>
      <c r="IC222" s="109"/>
      <c r="ID222" s="109"/>
      <c r="IE222" s="109"/>
      <c r="IF222" s="109"/>
      <c r="IG222" s="109"/>
      <c r="IH222" s="109"/>
      <c r="II222" s="109"/>
      <c r="IJ222" s="109"/>
      <c r="IK222" s="109"/>
      <c r="IL222" s="109"/>
      <c r="IM222" s="109"/>
      <c r="IN222" s="109"/>
      <c r="IO222" s="109"/>
      <c r="IP222" s="109"/>
      <c r="IQ222" s="109"/>
      <c r="IR222" s="109"/>
      <c r="IS222" s="109"/>
      <c r="IT222" s="109"/>
      <c r="IU222" s="109"/>
      <c r="IV222" s="109"/>
      <c r="IW222" s="109"/>
      <c r="IX222" s="109"/>
      <c r="IY222" s="109"/>
      <c r="IZ222" s="109"/>
    </row>
    <row r="223" s="107" customFormat="1" ht="53" customHeight="1" spans="1:16383">
      <c r="A223" s="128" t="s">
        <v>3375</v>
      </c>
      <c r="B223" s="128"/>
      <c r="C223" s="128" t="s">
        <v>3376</v>
      </c>
      <c r="D223" s="124">
        <f t="shared" si="28"/>
        <v>135.92</v>
      </c>
      <c r="E223" s="141">
        <v>135.92</v>
      </c>
      <c r="F223" s="141"/>
      <c r="G223" s="141"/>
      <c r="H223" s="141"/>
      <c r="I223" s="141"/>
      <c r="J223" s="141">
        <v>135.92</v>
      </c>
      <c r="K223" s="141"/>
      <c r="L223" s="133" t="s">
        <v>3377</v>
      </c>
      <c r="M223" s="128" t="s">
        <v>3378</v>
      </c>
      <c r="N223" s="128" t="s">
        <v>3379</v>
      </c>
      <c r="O223" s="160"/>
      <c r="P223" s="110"/>
      <c r="Q223" s="110"/>
      <c r="R223" s="110"/>
      <c r="S223" s="110"/>
      <c r="T223" s="110"/>
      <c r="U223" s="110"/>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c r="CN223" s="110"/>
      <c r="CO223" s="110"/>
      <c r="CP223" s="110"/>
      <c r="CQ223" s="110"/>
      <c r="CR223" s="110"/>
      <c r="CS223" s="110"/>
      <c r="CT223" s="110"/>
      <c r="CU223" s="110"/>
      <c r="CV223" s="110"/>
      <c r="CW223" s="110"/>
      <c r="CX223" s="110"/>
      <c r="CY223" s="110"/>
      <c r="CZ223" s="110"/>
      <c r="DA223" s="110"/>
      <c r="DB223" s="110"/>
      <c r="DC223" s="110"/>
      <c r="DD223" s="110"/>
      <c r="DE223" s="110"/>
      <c r="DF223" s="110"/>
      <c r="DG223" s="110"/>
      <c r="DH223" s="110"/>
      <c r="DI223" s="110"/>
      <c r="DJ223" s="110"/>
      <c r="DK223" s="110"/>
      <c r="DL223" s="110"/>
      <c r="DM223" s="110"/>
      <c r="DN223" s="110"/>
      <c r="DO223" s="110"/>
      <c r="DP223" s="110"/>
      <c r="DQ223" s="110"/>
      <c r="DR223" s="110"/>
      <c r="DS223" s="110"/>
      <c r="DT223" s="110"/>
      <c r="DU223" s="110"/>
      <c r="DV223" s="110"/>
      <c r="DW223" s="110"/>
      <c r="DX223" s="110"/>
      <c r="DY223" s="110"/>
      <c r="DZ223" s="110"/>
      <c r="EA223" s="110"/>
      <c r="EB223" s="110"/>
      <c r="EC223" s="110"/>
      <c r="ED223" s="110"/>
      <c r="EE223" s="110"/>
      <c r="EF223" s="110"/>
      <c r="EG223" s="110"/>
      <c r="EH223" s="110"/>
      <c r="EI223" s="110"/>
      <c r="EJ223" s="110"/>
      <c r="EK223" s="110"/>
      <c r="EL223" s="110"/>
      <c r="EM223" s="110"/>
      <c r="EN223" s="110"/>
      <c r="EO223" s="110"/>
      <c r="EP223" s="110"/>
      <c r="EQ223" s="110"/>
      <c r="ER223" s="110"/>
      <c r="ES223" s="110"/>
      <c r="ET223" s="110"/>
      <c r="EU223" s="110"/>
      <c r="EV223" s="110"/>
      <c r="EW223" s="110"/>
      <c r="EX223" s="110"/>
      <c r="EY223" s="110"/>
      <c r="EZ223" s="110"/>
      <c r="FA223" s="110"/>
      <c r="FB223" s="110"/>
      <c r="FC223" s="110"/>
      <c r="FD223" s="110"/>
      <c r="FE223" s="110"/>
      <c r="FF223" s="110"/>
      <c r="FG223" s="110"/>
      <c r="FH223" s="110"/>
      <c r="FI223" s="110"/>
      <c r="FJ223" s="110"/>
      <c r="FK223" s="110"/>
      <c r="FL223" s="110"/>
      <c r="FM223" s="110"/>
      <c r="FN223" s="110"/>
      <c r="FO223" s="110"/>
      <c r="FP223" s="110"/>
      <c r="FQ223" s="110"/>
      <c r="FR223" s="110"/>
      <c r="FS223" s="110"/>
      <c r="FT223" s="110"/>
      <c r="FU223" s="110"/>
      <c r="FV223" s="110"/>
      <c r="FW223" s="110"/>
      <c r="FX223" s="110"/>
      <c r="FY223" s="110"/>
      <c r="FZ223" s="110"/>
      <c r="GA223" s="110"/>
      <c r="GB223" s="110"/>
      <c r="GC223" s="110"/>
      <c r="GD223" s="110"/>
      <c r="GE223" s="110"/>
      <c r="GF223" s="110"/>
      <c r="GG223" s="110"/>
      <c r="GH223" s="110"/>
      <c r="GI223" s="110"/>
      <c r="GJ223" s="110"/>
      <c r="GK223" s="110"/>
      <c r="GL223" s="110"/>
      <c r="GM223" s="110"/>
      <c r="GN223" s="110"/>
      <c r="GO223" s="110"/>
      <c r="GP223" s="110"/>
      <c r="GQ223" s="110"/>
      <c r="GR223" s="110"/>
      <c r="GS223" s="110"/>
      <c r="GT223" s="110"/>
      <c r="GU223" s="110"/>
      <c r="GV223" s="110"/>
      <c r="GW223" s="110"/>
      <c r="GX223" s="110"/>
      <c r="GY223" s="110"/>
      <c r="GZ223" s="110"/>
      <c r="HA223" s="110"/>
      <c r="HB223" s="110"/>
      <c r="HC223" s="110"/>
      <c r="HD223" s="110"/>
      <c r="HE223" s="110"/>
      <c r="HF223" s="110"/>
      <c r="HG223" s="110"/>
      <c r="HH223" s="110"/>
      <c r="HI223" s="110"/>
      <c r="HJ223" s="110"/>
      <c r="HK223" s="110"/>
      <c r="HL223" s="110"/>
      <c r="HM223" s="110"/>
      <c r="HN223" s="110"/>
      <c r="HO223" s="110"/>
      <c r="HP223" s="110"/>
      <c r="HQ223" s="110"/>
      <c r="HR223" s="110"/>
      <c r="HS223" s="110"/>
      <c r="HT223" s="110"/>
      <c r="HU223" s="110"/>
      <c r="HV223" s="110"/>
      <c r="HW223" s="110"/>
      <c r="HX223" s="110"/>
      <c r="HY223" s="110"/>
      <c r="HZ223" s="110"/>
      <c r="IA223" s="110"/>
      <c r="IB223" s="110"/>
      <c r="IC223" s="110"/>
      <c r="ID223" s="110"/>
      <c r="IE223" s="110"/>
      <c r="IF223" s="110"/>
      <c r="IG223" s="110"/>
      <c r="IH223" s="110"/>
      <c r="II223" s="110"/>
      <c r="IJ223" s="110"/>
      <c r="IK223" s="110"/>
      <c r="IL223" s="110"/>
      <c r="IM223" s="110"/>
      <c r="IN223" s="110"/>
      <c r="IO223" s="110"/>
      <c r="IP223" s="110"/>
      <c r="IQ223" s="110"/>
      <c r="IR223" s="110"/>
      <c r="IS223" s="110"/>
      <c r="IT223" s="110"/>
      <c r="IU223" s="110"/>
      <c r="IV223" s="110"/>
      <c r="IW223" s="110"/>
      <c r="IX223" s="110"/>
      <c r="IY223" s="110"/>
      <c r="IZ223" s="110"/>
      <c r="JA223" s="110"/>
      <c r="JB223" s="110"/>
      <c r="JC223" s="110"/>
      <c r="JD223" s="110"/>
      <c r="JE223" s="110"/>
      <c r="JF223" s="110"/>
      <c r="JG223" s="110"/>
      <c r="JH223" s="110"/>
      <c r="JI223" s="110"/>
      <c r="JJ223" s="110"/>
      <c r="JK223" s="110"/>
      <c r="JL223" s="110"/>
      <c r="JM223" s="110"/>
      <c r="JN223" s="110"/>
      <c r="JO223" s="110"/>
      <c r="JP223" s="110"/>
      <c r="JQ223" s="110"/>
      <c r="JR223" s="110"/>
      <c r="JS223" s="110"/>
      <c r="JT223" s="110"/>
      <c r="JU223" s="110"/>
      <c r="JV223" s="110"/>
      <c r="JW223" s="110"/>
      <c r="JX223" s="110"/>
      <c r="JY223" s="110"/>
      <c r="JZ223" s="110"/>
      <c r="KA223" s="110"/>
      <c r="KB223" s="110"/>
      <c r="KC223" s="110"/>
      <c r="KD223" s="110"/>
      <c r="KE223" s="110"/>
      <c r="KF223" s="110"/>
      <c r="KG223" s="110"/>
      <c r="KH223" s="110"/>
      <c r="KI223" s="110"/>
      <c r="KJ223" s="110"/>
      <c r="KK223" s="110"/>
      <c r="KL223" s="110"/>
      <c r="KM223" s="110"/>
      <c r="KN223" s="110"/>
      <c r="KO223" s="110"/>
      <c r="KP223" s="110"/>
      <c r="KQ223" s="110"/>
      <c r="KR223" s="110"/>
      <c r="KS223" s="110"/>
      <c r="KT223" s="110"/>
      <c r="KU223" s="110"/>
      <c r="KV223" s="110"/>
      <c r="KW223" s="110"/>
      <c r="KX223" s="110"/>
      <c r="KY223" s="110"/>
      <c r="KZ223" s="110"/>
      <c r="LA223" s="110"/>
      <c r="LB223" s="110"/>
      <c r="LC223" s="110"/>
      <c r="LD223" s="110"/>
      <c r="LE223" s="110"/>
      <c r="LF223" s="110"/>
      <c r="LG223" s="110"/>
      <c r="LH223" s="110"/>
      <c r="LI223" s="110"/>
      <c r="LJ223" s="110"/>
      <c r="LK223" s="110"/>
      <c r="LL223" s="110"/>
      <c r="LM223" s="110"/>
      <c r="LN223" s="110"/>
      <c r="LO223" s="110"/>
      <c r="LP223" s="110"/>
      <c r="LQ223" s="110"/>
      <c r="LR223" s="110"/>
      <c r="LS223" s="110"/>
      <c r="LT223" s="110"/>
      <c r="LU223" s="110"/>
      <c r="LV223" s="110"/>
      <c r="LW223" s="110"/>
      <c r="LX223" s="110"/>
      <c r="LY223" s="110"/>
      <c r="LZ223" s="110"/>
      <c r="MA223" s="110"/>
      <c r="MB223" s="110"/>
      <c r="MC223" s="110"/>
      <c r="MD223" s="110"/>
      <c r="ME223" s="110"/>
      <c r="MF223" s="110"/>
      <c r="MG223" s="110"/>
      <c r="MH223" s="110"/>
      <c r="MI223" s="110"/>
      <c r="MJ223" s="110"/>
      <c r="MK223" s="110"/>
      <c r="ML223" s="110"/>
      <c r="MM223" s="110"/>
      <c r="MN223" s="110"/>
      <c r="MO223" s="110"/>
      <c r="MP223" s="110"/>
      <c r="MQ223" s="110"/>
      <c r="MR223" s="110"/>
      <c r="MS223" s="110"/>
      <c r="MT223" s="110"/>
      <c r="MU223" s="110"/>
      <c r="MV223" s="110"/>
      <c r="MW223" s="110"/>
      <c r="MX223" s="110"/>
      <c r="MY223" s="110"/>
      <c r="MZ223" s="110"/>
      <c r="NA223" s="110"/>
      <c r="NB223" s="110"/>
      <c r="NC223" s="110"/>
      <c r="ND223" s="110"/>
      <c r="NE223" s="110"/>
      <c r="NF223" s="110"/>
      <c r="NG223" s="110"/>
      <c r="NH223" s="110"/>
      <c r="NI223" s="110"/>
      <c r="NJ223" s="110"/>
      <c r="NK223" s="110"/>
      <c r="NL223" s="110"/>
      <c r="NM223" s="110"/>
      <c r="NN223" s="110"/>
      <c r="NO223" s="110"/>
      <c r="NP223" s="110"/>
      <c r="NQ223" s="110"/>
      <c r="NR223" s="110"/>
      <c r="NS223" s="110"/>
      <c r="NT223" s="110"/>
      <c r="NU223" s="110"/>
      <c r="NV223" s="110"/>
      <c r="NW223" s="110"/>
      <c r="NX223" s="110"/>
      <c r="NY223" s="110"/>
      <c r="NZ223" s="110"/>
      <c r="OA223" s="110"/>
      <c r="OB223" s="110"/>
      <c r="OC223" s="110"/>
      <c r="OD223" s="110"/>
      <c r="OE223" s="110"/>
      <c r="OF223" s="110"/>
      <c r="OG223" s="110"/>
      <c r="OH223" s="110"/>
      <c r="OI223" s="110"/>
      <c r="OJ223" s="110"/>
      <c r="OK223" s="110"/>
      <c r="OL223" s="110"/>
      <c r="OM223" s="110"/>
      <c r="ON223" s="110"/>
      <c r="OO223" s="110"/>
      <c r="OP223" s="110"/>
      <c r="OQ223" s="110"/>
      <c r="OR223" s="110"/>
      <c r="OS223" s="110"/>
      <c r="OT223" s="110"/>
      <c r="OU223" s="110"/>
      <c r="OV223" s="110"/>
      <c r="OW223" s="110"/>
      <c r="OX223" s="110"/>
      <c r="OY223" s="110"/>
      <c r="OZ223" s="110"/>
      <c r="PA223" s="110"/>
      <c r="PB223" s="110"/>
      <c r="PC223" s="110"/>
      <c r="PD223" s="110"/>
      <c r="PE223" s="110"/>
      <c r="PF223" s="110"/>
      <c r="PG223" s="110"/>
      <c r="PH223" s="110"/>
      <c r="PI223" s="110"/>
      <c r="PJ223" s="110"/>
      <c r="PK223" s="110"/>
      <c r="PL223" s="110"/>
      <c r="PM223" s="110"/>
      <c r="PN223" s="110"/>
      <c r="PO223" s="110"/>
      <c r="PP223" s="110"/>
      <c r="PQ223" s="110"/>
      <c r="PR223" s="110"/>
      <c r="PS223" s="110"/>
      <c r="PT223" s="110"/>
      <c r="PU223" s="110"/>
      <c r="PV223" s="110"/>
      <c r="PW223" s="110"/>
      <c r="PX223" s="110"/>
      <c r="PY223" s="110"/>
      <c r="PZ223" s="110"/>
      <c r="QA223" s="110"/>
      <c r="QB223" s="110"/>
      <c r="QC223" s="110"/>
      <c r="QD223" s="110"/>
      <c r="QE223" s="110"/>
      <c r="QF223" s="110"/>
      <c r="QG223" s="110"/>
      <c r="QH223" s="110"/>
      <c r="QI223" s="110"/>
      <c r="QJ223" s="110"/>
      <c r="QK223" s="110"/>
      <c r="QL223" s="110"/>
      <c r="QM223" s="110"/>
      <c r="QN223" s="110"/>
      <c r="QO223" s="110"/>
      <c r="QP223" s="110"/>
      <c r="QQ223" s="110"/>
      <c r="QR223" s="110"/>
      <c r="QS223" s="110"/>
      <c r="QT223" s="110"/>
      <c r="QU223" s="110"/>
      <c r="QV223" s="110"/>
      <c r="QW223" s="110"/>
      <c r="QX223" s="110"/>
      <c r="QY223" s="110"/>
      <c r="QZ223" s="110"/>
      <c r="RA223" s="110"/>
      <c r="RB223" s="110"/>
      <c r="RC223" s="110"/>
      <c r="RD223" s="110"/>
      <c r="RE223" s="110"/>
      <c r="RF223" s="110"/>
      <c r="RG223" s="110"/>
      <c r="RH223" s="110"/>
      <c r="RI223" s="110"/>
      <c r="RJ223" s="110"/>
      <c r="RK223" s="110"/>
      <c r="RL223" s="110"/>
      <c r="RM223" s="110"/>
      <c r="RN223" s="110"/>
      <c r="RO223" s="110"/>
      <c r="RP223" s="110"/>
      <c r="RQ223" s="110"/>
      <c r="RR223" s="110"/>
      <c r="RS223" s="110"/>
      <c r="RT223" s="110"/>
      <c r="RU223" s="110"/>
      <c r="RV223" s="110"/>
      <c r="RW223" s="110"/>
      <c r="RX223" s="110"/>
      <c r="RY223" s="110"/>
      <c r="RZ223" s="110"/>
      <c r="SA223" s="110"/>
      <c r="SB223" s="110"/>
      <c r="SC223" s="110"/>
      <c r="SD223" s="110"/>
      <c r="SE223" s="110"/>
      <c r="SF223" s="110"/>
      <c r="SG223" s="110"/>
      <c r="SH223" s="110"/>
      <c r="SI223" s="110"/>
      <c r="SJ223" s="110"/>
      <c r="SK223" s="110"/>
      <c r="SL223" s="110"/>
      <c r="SM223" s="110"/>
      <c r="SN223" s="110"/>
      <c r="SO223" s="110"/>
      <c r="SP223" s="110"/>
      <c r="SQ223" s="110"/>
      <c r="SR223" s="110"/>
      <c r="SS223" s="110"/>
      <c r="ST223" s="110"/>
      <c r="SU223" s="110"/>
      <c r="SV223" s="110"/>
      <c r="SW223" s="110"/>
      <c r="SX223" s="110"/>
      <c r="SY223" s="110"/>
      <c r="SZ223" s="110"/>
      <c r="TA223" s="110"/>
      <c r="TB223" s="110"/>
      <c r="TC223" s="110"/>
      <c r="TD223" s="110"/>
      <c r="TE223" s="110"/>
      <c r="TF223" s="110"/>
      <c r="TG223" s="110"/>
      <c r="TH223" s="110"/>
      <c r="TI223" s="110"/>
      <c r="TJ223" s="110"/>
      <c r="TK223" s="110"/>
      <c r="TL223" s="110"/>
      <c r="TM223" s="110"/>
      <c r="TN223" s="110"/>
      <c r="TO223" s="110"/>
      <c r="TP223" s="110"/>
      <c r="TQ223" s="110"/>
      <c r="TR223" s="110"/>
      <c r="TS223" s="110"/>
      <c r="TT223" s="110"/>
      <c r="TU223" s="110"/>
      <c r="TV223" s="110"/>
      <c r="TW223" s="110"/>
      <c r="TX223" s="110"/>
      <c r="TY223" s="110"/>
      <c r="TZ223" s="110"/>
      <c r="UA223" s="110"/>
      <c r="UB223" s="110"/>
      <c r="UC223" s="110"/>
      <c r="UD223" s="110"/>
      <c r="UE223" s="110"/>
      <c r="UF223" s="110"/>
      <c r="UG223" s="110"/>
      <c r="UH223" s="110"/>
      <c r="UI223" s="110"/>
      <c r="UJ223" s="110"/>
      <c r="UK223" s="110"/>
      <c r="UL223" s="110"/>
      <c r="UM223" s="110"/>
      <c r="UN223" s="110"/>
      <c r="UO223" s="110"/>
      <c r="UP223" s="110"/>
      <c r="UQ223" s="110"/>
      <c r="UR223" s="110"/>
      <c r="US223" s="110"/>
      <c r="UT223" s="110"/>
      <c r="UU223" s="110"/>
      <c r="UV223" s="110"/>
      <c r="UW223" s="110"/>
      <c r="UX223" s="110"/>
      <c r="UY223" s="110"/>
      <c r="UZ223" s="110"/>
      <c r="VA223" s="110"/>
      <c r="VB223" s="110"/>
      <c r="VC223" s="110"/>
      <c r="VD223" s="110"/>
      <c r="VE223" s="110"/>
      <c r="VF223" s="110"/>
      <c r="VG223" s="110"/>
      <c r="VH223" s="110"/>
      <c r="VI223" s="110"/>
      <c r="VJ223" s="110"/>
      <c r="VK223" s="110"/>
      <c r="VL223" s="110"/>
      <c r="VM223" s="110"/>
      <c r="VN223" s="110"/>
      <c r="VO223" s="110"/>
      <c r="VP223" s="110"/>
      <c r="VQ223" s="110"/>
      <c r="VR223" s="110"/>
      <c r="VS223" s="110"/>
      <c r="VT223" s="110"/>
      <c r="VU223" s="110"/>
      <c r="VV223" s="110"/>
      <c r="VW223" s="110"/>
      <c r="VX223" s="110"/>
      <c r="VY223" s="110"/>
      <c r="VZ223" s="110"/>
      <c r="WA223" s="110"/>
      <c r="WB223" s="110"/>
      <c r="WC223" s="110"/>
      <c r="WD223" s="110"/>
      <c r="WE223" s="110"/>
      <c r="WF223" s="110"/>
      <c r="WG223" s="110"/>
      <c r="WH223" s="110"/>
      <c r="WI223" s="110"/>
      <c r="WJ223" s="110"/>
      <c r="WK223" s="110"/>
      <c r="WL223" s="110"/>
      <c r="WM223" s="110"/>
      <c r="WN223" s="110"/>
      <c r="WO223" s="110"/>
      <c r="WP223" s="110"/>
      <c r="WQ223" s="110"/>
      <c r="WR223" s="110"/>
      <c r="WS223" s="110"/>
      <c r="WT223" s="110"/>
      <c r="WU223" s="110"/>
      <c r="WV223" s="110"/>
      <c r="WW223" s="110"/>
      <c r="WX223" s="110"/>
      <c r="WY223" s="110"/>
      <c r="WZ223" s="110"/>
      <c r="XA223" s="110"/>
      <c r="XB223" s="110"/>
      <c r="XC223" s="110"/>
      <c r="XD223" s="110"/>
      <c r="XE223" s="110"/>
      <c r="XF223" s="110"/>
      <c r="XG223" s="110"/>
      <c r="XH223" s="110"/>
      <c r="XI223" s="110"/>
      <c r="XJ223" s="110"/>
      <c r="XK223" s="110"/>
      <c r="XL223" s="110"/>
      <c r="XM223" s="110"/>
      <c r="XN223" s="110"/>
      <c r="XO223" s="110"/>
      <c r="XP223" s="110"/>
      <c r="XQ223" s="110"/>
      <c r="XR223" s="110"/>
      <c r="XS223" s="110"/>
      <c r="XT223" s="110"/>
      <c r="XU223" s="110"/>
      <c r="XV223" s="110"/>
      <c r="XW223" s="110"/>
      <c r="XX223" s="110"/>
      <c r="XY223" s="110"/>
      <c r="XZ223" s="110"/>
      <c r="YA223" s="110"/>
      <c r="YB223" s="110"/>
      <c r="YC223" s="110"/>
      <c r="YD223" s="110"/>
      <c r="YE223" s="110"/>
      <c r="YF223" s="110"/>
      <c r="YG223" s="110"/>
      <c r="YH223" s="110"/>
      <c r="YI223" s="110"/>
      <c r="YJ223" s="110"/>
      <c r="YK223" s="110"/>
      <c r="YL223" s="110"/>
      <c r="YM223" s="110"/>
      <c r="YN223" s="110"/>
      <c r="YO223" s="110"/>
      <c r="YP223" s="110"/>
      <c r="YQ223" s="110"/>
      <c r="YR223" s="110"/>
      <c r="YS223" s="110"/>
      <c r="YT223" s="110"/>
      <c r="YU223" s="110"/>
      <c r="YV223" s="110"/>
      <c r="YW223" s="110"/>
      <c r="YX223" s="110"/>
      <c r="YY223" s="110"/>
      <c r="YZ223" s="110"/>
      <c r="ZA223" s="110"/>
      <c r="ZB223" s="110"/>
      <c r="ZC223" s="110"/>
      <c r="ZD223" s="110"/>
      <c r="ZE223" s="110"/>
      <c r="ZF223" s="110"/>
      <c r="ZG223" s="110"/>
      <c r="ZH223" s="110"/>
      <c r="ZI223" s="110"/>
      <c r="ZJ223" s="110"/>
      <c r="ZK223" s="110"/>
      <c r="ZL223" s="110"/>
      <c r="ZM223" s="110"/>
      <c r="ZN223" s="110"/>
      <c r="ZO223" s="110"/>
      <c r="ZP223" s="110"/>
      <c r="ZQ223" s="110"/>
      <c r="ZR223" s="110"/>
      <c r="ZS223" s="110"/>
      <c r="ZT223" s="110"/>
      <c r="ZU223" s="110"/>
      <c r="ZV223" s="110"/>
      <c r="ZW223" s="110"/>
      <c r="ZX223" s="110"/>
      <c r="ZY223" s="110"/>
      <c r="ZZ223" s="110"/>
      <c r="AAA223" s="110"/>
      <c r="AAB223" s="110"/>
      <c r="AAC223" s="110"/>
      <c r="AAD223" s="110"/>
      <c r="AAE223" s="110"/>
      <c r="AAF223" s="110"/>
      <c r="AAG223" s="110"/>
      <c r="AAH223" s="110"/>
      <c r="AAI223" s="110"/>
      <c r="AAJ223" s="110"/>
      <c r="AAK223" s="110"/>
      <c r="AAL223" s="110"/>
      <c r="AAM223" s="110"/>
      <c r="AAN223" s="110"/>
      <c r="AAO223" s="110"/>
      <c r="AAP223" s="110"/>
      <c r="AAQ223" s="110"/>
      <c r="AAR223" s="110"/>
      <c r="AAS223" s="110"/>
      <c r="AAT223" s="110"/>
      <c r="AAU223" s="110"/>
      <c r="AAV223" s="110"/>
      <c r="AAW223" s="110"/>
      <c r="AAX223" s="110"/>
      <c r="AAY223" s="110"/>
      <c r="AAZ223" s="110"/>
      <c r="ABA223" s="110"/>
      <c r="ABB223" s="110"/>
      <c r="ABC223" s="110"/>
      <c r="ABD223" s="110"/>
      <c r="ABE223" s="110"/>
      <c r="ABF223" s="110"/>
      <c r="ABG223" s="110"/>
      <c r="ABH223" s="110"/>
      <c r="ABI223" s="110"/>
      <c r="ABJ223" s="110"/>
      <c r="ABK223" s="110"/>
      <c r="ABL223" s="110"/>
      <c r="ABM223" s="110"/>
      <c r="ABN223" s="110"/>
      <c r="ABO223" s="110"/>
      <c r="ABP223" s="110"/>
      <c r="ABQ223" s="110"/>
      <c r="ABR223" s="110"/>
      <c r="ABS223" s="110"/>
      <c r="ABT223" s="110"/>
      <c r="ABU223" s="110"/>
      <c r="ABV223" s="110"/>
      <c r="ABW223" s="110"/>
      <c r="ABX223" s="110"/>
      <c r="ABY223" s="110"/>
      <c r="ABZ223" s="110"/>
      <c r="ACA223" s="110"/>
      <c r="ACB223" s="110"/>
      <c r="ACC223" s="110"/>
      <c r="ACD223" s="110"/>
      <c r="ACE223" s="110"/>
      <c r="ACF223" s="110"/>
      <c r="ACG223" s="110"/>
      <c r="ACH223" s="110"/>
      <c r="ACI223" s="110"/>
      <c r="ACJ223" s="110"/>
      <c r="ACK223" s="110"/>
      <c r="ACL223" s="110"/>
      <c r="ACM223" s="110"/>
      <c r="ACN223" s="110"/>
      <c r="ACO223" s="110"/>
      <c r="ACP223" s="110"/>
      <c r="ACQ223" s="110"/>
      <c r="ACR223" s="110"/>
      <c r="ACS223" s="110"/>
      <c r="ACT223" s="110"/>
      <c r="ACU223" s="110"/>
      <c r="ACV223" s="110"/>
      <c r="ACW223" s="110"/>
      <c r="ACX223" s="110"/>
      <c r="ACY223" s="110"/>
      <c r="ACZ223" s="110"/>
      <c r="ADA223" s="110"/>
      <c r="ADB223" s="110"/>
      <c r="ADC223" s="110"/>
      <c r="ADD223" s="110"/>
      <c r="ADE223" s="110"/>
      <c r="ADF223" s="110"/>
      <c r="ADG223" s="110"/>
      <c r="ADH223" s="110"/>
      <c r="ADI223" s="110"/>
      <c r="ADJ223" s="110"/>
      <c r="ADK223" s="110"/>
      <c r="ADL223" s="110"/>
      <c r="ADM223" s="110"/>
      <c r="ADN223" s="110"/>
      <c r="ADO223" s="110"/>
      <c r="ADP223" s="110"/>
      <c r="ADQ223" s="110"/>
      <c r="ADR223" s="110"/>
      <c r="ADS223" s="110"/>
      <c r="ADT223" s="110"/>
      <c r="ADU223" s="110"/>
      <c r="ADV223" s="110"/>
      <c r="ADW223" s="110"/>
      <c r="ADX223" s="110"/>
      <c r="ADY223" s="110"/>
      <c r="ADZ223" s="110"/>
      <c r="AEA223" s="110"/>
      <c r="AEB223" s="110"/>
      <c r="AEC223" s="110"/>
      <c r="AED223" s="110"/>
      <c r="AEE223" s="110"/>
      <c r="AEF223" s="110"/>
      <c r="AEG223" s="110"/>
      <c r="AEH223" s="110"/>
      <c r="AEI223" s="110"/>
      <c r="AEJ223" s="110"/>
      <c r="AEK223" s="110"/>
      <c r="AEL223" s="110"/>
      <c r="AEM223" s="110"/>
      <c r="AEN223" s="110"/>
      <c r="AEO223" s="110"/>
      <c r="AEP223" s="110"/>
      <c r="AEQ223" s="110"/>
      <c r="AER223" s="110"/>
      <c r="AES223" s="110"/>
      <c r="AET223" s="110"/>
      <c r="AEU223" s="110"/>
      <c r="AEV223" s="110"/>
      <c r="AEW223" s="110"/>
      <c r="AEX223" s="110"/>
      <c r="AEY223" s="110"/>
      <c r="AEZ223" s="110"/>
      <c r="AFA223" s="110"/>
      <c r="AFB223" s="110"/>
      <c r="AFC223" s="110"/>
      <c r="AFD223" s="110"/>
      <c r="AFE223" s="110"/>
      <c r="AFF223" s="110"/>
      <c r="AFG223" s="110"/>
      <c r="AFH223" s="110"/>
      <c r="AFI223" s="110"/>
      <c r="AFJ223" s="110"/>
      <c r="AFK223" s="110"/>
      <c r="AFL223" s="110"/>
      <c r="AFM223" s="110"/>
      <c r="AFN223" s="110"/>
      <c r="AFO223" s="110"/>
      <c r="AFP223" s="110"/>
      <c r="AFQ223" s="110"/>
      <c r="AFR223" s="110"/>
      <c r="AFS223" s="110"/>
      <c r="AFT223" s="110"/>
      <c r="AFU223" s="110"/>
      <c r="AFV223" s="110"/>
      <c r="AFW223" s="110"/>
      <c r="AFX223" s="110"/>
      <c r="AFY223" s="110"/>
      <c r="AFZ223" s="110"/>
      <c r="AGA223" s="110"/>
      <c r="AGB223" s="110"/>
      <c r="AGC223" s="110"/>
      <c r="AGD223" s="110"/>
      <c r="AGE223" s="110"/>
      <c r="AGF223" s="110"/>
      <c r="AGG223" s="110"/>
      <c r="AGH223" s="110"/>
      <c r="AGI223" s="110"/>
      <c r="AGJ223" s="110"/>
      <c r="AGK223" s="110"/>
      <c r="AGL223" s="110"/>
      <c r="AGM223" s="110"/>
      <c r="AGN223" s="110"/>
      <c r="AGO223" s="110"/>
      <c r="AGP223" s="110"/>
      <c r="AGQ223" s="110"/>
      <c r="AGR223" s="110"/>
      <c r="AGS223" s="110"/>
      <c r="AGT223" s="110"/>
      <c r="AGU223" s="110"/>
      <c r="AGV223" s="110"/>
      <c r="AGW223" s="110"/>
      <c r="AGX223" s="110"/>
      <c r="AGY223" s="110"/>
      <c r="AGZ223" s="110"/>
      <c r="AHA223" s="110"/>
      <c r="AHB223" s="110"/>
      <c r="AHC223" s="110"/>
      <c r="AHD223" s="110"/>
      <c r="AHE223" s="110"/>
      <c r="AHF223" s="110"/>
      <c r="AHG223" s="110"/>
      <c r="AHH223" s="110"/>
      <c r="AHI223" s="110"/>
      <c r="AHJ223" s="110"/>
      <c r="AHK223" s="110"/>
      <c r="AHL223" s="110"/>
      <c r="AHM223" s="110"/>
      <c r="AHN223" s="110"/>
      <c r="AHO223" s="110"/>
      <c r="AHP223" s="110"/>
      <c r="AHQ223" s="110"/>
      <c r="AHR223" s="110"/>
      <c r="AHS223" s="110"/>
      <c r="AHT223" s="110"/>
      <c r="AHU223" s="110"/>
      <c r="AHV223" s="110"/>
      <c r="AHW223" s="110"/>
      <c r="AHX223" s="110"/>
      <c r="AHY223" s="110"/>
      <c r="AHZ223" s="110"/>
      <c r="AIA223" s="110"/>
      <c r="AIB223" s="110"/>
      <c r="AIC223" s="110"/>
      <c r="AID223" s="110"/>
      <c r="AIE223" s="110"/>
      <c r="AIF223" s="110"/>
      <c r="AIG223" s="110"/>
      <c r="AIH223" s="110"/>
      <c r="AII223" s="110"/>
      <c r="AIJ223" s="110"/>
      <c r="AIK223" s="110"/>
      <c r="AIL223" s="110"/>
      <c r="AIM223" s="110"/>
      <c r="AIN223" s="110"/>
      <c r="AIO223" s="110"/>
      <c r="AIP223" s="110"/>
      <c r="AIQ223" s="110"/>
      <c r="AIR223" s="110"/>
      <c r="AIS223" s="110"/>
      <c r="AIT223" s="110"/>
      <c r="AIU223" s="110"/>
      <c r="AIV223" s="110"/>
      <c r="AIW223" s="110"/>
      <c r="AIX223" s="110"/>
      <c r="AIY223" s="110"/>
      <c r="AIZ223" s="110"/>
      <c r="AJA223" s="110"/>
      <c r="AJB223" s="110"/>
      <c r="AJC223" s="110"/>
      <c r="AJD223" s="110"/>
      <c r="AJE223" s="110"/>
      <c r="AJF223" s="110"/>
      <c r="AJG223" s="110"/>
      <c r="AJH223" s="110"/>
      <c r="AJI223" s="110"/>
      <c r="AJJ223" s="110"/>
      <c r="AJK223" s="110"/>
      <c r="AJL223" s="110"/>
      <c r="AJM223" s="110"/>
      <c r="AJN223" s="110"/>
      <c r="AJO223" s="110"/>
      <c r="AJP223" s="110"/>
      <c r="AJQ223" s="110"/>
      <c r="AJR223" s="110"/>
      <c r="AJS223" s="110"/>
      <c r="AJT223" s="110"/>
      <c r="AJU223" s="110"/>
      <c r="AJV223" s="110"/>
      <c r="AJW223" s="110"/>
      <c r="AJX223" s="110"/>
      <c r="AJY223" s="110"/>
      <c r="AJZ223" s="110"/>
      <c r="AKA223" s="110"/>
      <c r="AKB223" s="110"/>
      <c r="AKC223" s="110"/>
      <c r="AKD223" s="110"/>
      <c r="AKE223" s="110"/>
      <c r="AKF223" s="110"/>
      <c r="AKG223" s="110"/>
      <c r="AKH223" s="110"/>
      <c r="AKI223" s="110"/>
      <c r="AKJ223" s="110"/>
      <c r="AKK223" s="110"/>
      <c r="AKL223" s="110"/>
      <c r="AKM223" s="110"/>
      <c r="AKN223" s="110"/>
      <c r="AKO223" s="110"/>
      <c r="AKP223" s="110"/>
      <c r="AKQ223" s="110"/>
      <c r="AKR223" s="110"/>
      <c r="AKS223" s="110"/>
      <c r="AKT223" s="110"/>
      <c r="AKU223" s="110"/>
      <c r="AKV223" s="110"/>
      <c r="AKW223" s="110"/>
      <c r="AKX223" s="110"/>
      <c r="AKY223" s="110"/>
      <c r="AKZ223" s="110"/>
      <c r="ALA223" s="110"/>
      <c r="ALB223" s="110"/>
      <c r="ALC223" s="110"/>
      <c r="ALD223" s="110"/>
      <c r="ALE223" s="110"/>
      <c r="ALF223" s="110"/>
      <c r="ALG223" s="110"/>
      <c r="ALH223" s="110"/>
      <c r="ALI223" s="110"/>
      <c r="ALJ223" s="110"/>
      <c r="ALK223" s="110"/>
      <c r="ALL223" s="110"/>
      <c r="ALM223" s="110"/>
      <c r="ALN223" s="110"/>
      <c r="ALO223" s="110"/>
      <c r="ALP223" s="110"/>
      <c r="ALQ223" s="110"/>
      <c r="ALR223" s="110"/>
      <c r="ALS223" s="110"/>
      <c r="ALT223" s="110"/>
      <c r="ALU223" s="110"/>
      <c r="ALV223" s="110"/>
      <c r="ALW223" s="110"/>
      <c r="ALX223" s="110"/>
      <c r="ALY223" s="110"/>
      <c r="ALZ223" s="110"/>
      <c r="AMA223" s="110"/>
      <c r="AMB223" s="110"/>
      <c r="AMC223" s="110"/>
      <c r="AMD223" s="110"/>
      <c r="AME223" s="110"/>
      <c r="AMF223" s="110"/>
      <c r="AMG223" s="110"/>
      <c r="AMH223" s="110"/>
      <c r="AMI223" s="110"/>
      <c r="AMJ223" s="110"/>
      <c r="AMK223" s="110"/>
      <c r="AML223" s="110"/>
      <c r="AMM223" s="110"/>
      <c r="AMN223" s="110"/>
      <c r="AMO223" s="110"/>
      <c r="AMP223" s="110"/>
      <c r="AMQ223" s="110"/>
      <c r="AMR223" s="110"/>
      <c r="AMS223" s="110"/>
      <c r="AMT223" s="110"/>
      <c r="AMU223" s="110"/>
      <c r="AMV223" s="110"/>
      <c r="AMW223" s="110"/>
      <c r="AMX223" s="110"/>
      <c r="AMY223" s="110"/>
      <c r="AMZ223" s="110"/>
      <c r="ANA223" s="110"/>
      <c r="ANB223" s="110"/>
      <c r="ANC223" s="110"/>
      <c r="AND223" s="110"/>
      <c r="ANE223" s="110"/>
      <c r="ANF223" s="110"/>
      <c r="ANG223" s="110"/>
      <c r="ANH223" s="110"/>
      <c r="ANI223" s="110"/>
      <c r="ANJ223" s="110"/>
      <c r="ANK223" s="110"/>
      <c r="ANL223" s="110"/>
      <c r="ANM223" s="110"/>
      <c r="ANN223" s="110"/>
      <c r="ANO223" s="110"/>
      <c r="ANP223" s="110"/>
      <c r="ANQ223" s="110"/>
      <c r="ANR223" s="110"/>
      <c r="ANS223" s="110"/>
      <c r="ANT223" s="110"/>
      <c r="ANU223" s="110"/>
      <c r="ANV223" s="110"/>
      <c r="ANW223" s="110"/>
      <c r="ANX223" s="110"/>
      <c r="ANY223" s="110"/>
      <c r="ANZ223" s="110"/>
      <c r="AOA223" s="110"/>
      <c r="AOB223" s="110"/>
      <c r="AOC223" s="110"/>
      <c r="AOD223" s="110"/>
      <c r="AOE223" s="110"/>
      <c r="AOF223" s="110"/>
      <c r="AOG223" s="110"/>
      <c r="AOH223" s="110"/>
      <c r="AOI223" s="110"/>
      <c r="AOJ223" s="110"/>
      <c r="AOK223" s="110"/>
      <c r="AOL223" s="110"/>
      <c r="AOM223" s="110"/>
      <c r="AON223" s="110"/>
      <c r="AOO223" s="110"/>
      <c r="AOP223" s="110"/>
      <c r="AOQ223" s="110"/>
      <c r="AOR223" s="110"/>
      <c r="AOS223" s="110"/>
      <c r="AOT223" s="110"/>
      <c r="AOU223" s="110"/>
      <c r="AOV223" s="110"/>
      <c r="AOW223" s="110"/>
      <c r="AOX223" s="110"/>
      <c r="AOY223" s="110"/>
      <c r="AOZ223" s="110"/>
      <c r="APA223" s="110"/>
      <c r="APB223" s="110"/>
      <c r="APC223" s="110"/>
      <c r="APD223" s="110"/>
      <c r="APE223" s="110"/>
      <c r="APF223" s="110"/>
      <c r="APG223" s="110"/>
      <c r="APH223" s="110"/>
      <c r="API223" s="110"/>
      <c r="APJ223" s="110"/>
      <c r="APK223" s="110"/>
      <c r="APL223" s="110"/>
      <c r="APM223" s="110"/>
      <c r="APN223" s="110"/>
      <c r="APO223" s="110"/>
      <c r="APP223" s="110"/>
      <c r="APQ223" s="110"/>
      <c r="APR223" s="110"/>
      <c r="APS223" s="110"/>
      <c r="APT223" s="110"/>
      <c r="APU223" s="110"/>
      <c r="APV223" s="110"/>
      <c r="APW223" s="110"/>
      <c r="APX223" s="110"/>
      <c r="APY223" s="110"/>
      <c r="APZ223" s="110"/>
      <c r="AQA223" s="110"/>
      <c r="AQB223" s="110"/>
      <c r="AQC223" s="110"/>
      <c r="AQD223" s="110"/>
      <c r="AQE223" s="110"/>
      <c r="AQF223" s="110"/>
      <c r="AQG223" s="110"/>
      <c r="AQH223" s="110"/>
      <c r="AQI223" s="110"/>
      <c r="AQJ223" s="110"/>
      <c r="AQK223" s="110"/>
      <c r="AQL223" s="110"/>
      <c r="AQM223" s="110"/>
      <c r="AQN223" s="110"/>
      <c r="AQO223" s="110"/>
      <c r="AQP223" s="110"/>
      <c r="AQQ223" s="110"/>
      <c r="AQR223" s="110"/>
      <c r="AQS223" s="110"/>
      <c r="AQT223" s="110"/>
      <c r="AQU223" s="110"/>
      <c r="AQV223" s="110"/>
      <c r="AQW223" s="110"/>
      <c r="AQX223" s="110"/>
      <c r="AQY223" s="110"/>
      <c r="AQZ223" s="110"/>
      <c r="ARA223" s="110"/>
      <c r="ARB223" s="110"/>
      <c r="ARC223" s="110"/>
      <c r="ARD223" s="110"/>
      <c r="ARE223" s="110"/>
      <c r="ARF223" s="110"/>
      <c r="ARG223" s="110"/>
      <c r="ARH223" s="110"/>
      <c r="ARI223" s="110"/>
      <c r="ARJ223" s="110"/>
      <c r="ARK223" s="110"/>
      <c r="ARL223" s="110"/>
      <c r="ARM223" s="110"/>
      <c r="ARN223" s="110"/>
      <c r="ARO223" s="110"/>
      <c r="ARP223" s="110"/>
      <c r="ARQ223" s="110"/>
      <c r="ARR223" s="110"/>
      <c r="ARS223" s="110"/>
      <c r="ART223" s="110"/>
      <c r="ARU223" s="110"/>
      <c r="ARV223" s="110"/>
      <c r="ARW223" s="110"/>
      <c r="ARX223" s="110"/>
      <c r="ARY223" s="110"/>
      <c r="ARZ223" s="110"/>
      <c r="ASA223" s="110"/>
      <c r="ASB223" s="110"/>
      <c r="ASC223" s="110"/>
      <c r="ASD223" s="110"/>
      <c r="ASE223" s="110"/>
      <c r="ASF223" s="110"/>
      <c r="ASG223" s="110"/>
      <c r="ASH223" s="110"/>
      <c r="ASI223" s="110"/>
      <c r="ASJ223" s="110"/>
      <c r="ASK223" s="110"/>
      <c r="ASL223" s="110"/>
      <c r="ASM223" s="110"/>
      <c r="ASN223" s="110"/>
      <c r="ASO223" s="110"/>
      <c r="ASP223" s="110"/>
      <c r="ASQ223" s="110"/>
      <c r="ASR223" s="110"/>
      <c r="ASS223" s="110"/>
      <c r="AST223" s="110"/>
      <c r="ASU223" s="110"/>
      <c r="ASV223" s="110"/>
      <c r="ASW223" s="110"/>
      <c r="ASX223" s="110"/>
      <c r="ASY223" s="110"/>
      <c r="ASZ223" s="110"/>
      <c r="ATA223" s="110"/>
      <c r="ATB223" s="110"/>
      <c r="ATC223" s="110"/>
      <c r="ATD223" s="110"/>
      <c r="ATE223" s="110"/>
      <c r="ATF223" s="110"/>
      <c r="ATG223" s="110"/>
      <c r="ATH223" s="110"/>
      <c r="ATI223" s="110"/>
      <c r="ATJ223" s="110"/>
      <c r="ATK223" s="110"/>
      <c r="ATL223" s="110"/>
      <c r="ATM223" s="110"/>
      <c r="ATN223" s="110"/>
      <c r="ATO223" s="110"/>
      <c r="ATP223" s="110"/>
      <c r="ATQ223" s="110"/>
      <c r="ATR223" s="110"/>
      <c r="ATS223" s="110"/>
      <c r="ATT223" s="110"/>
      <c r="ATU223" s="110"/>
      <c r="ATV223" s="110"/>
      <c r="ATW223" s="110"/>
      <c r="ATX223" s="110"/>
      <c r="ATY223" s="110"/>
      <c r="ATZ223" s="110"/>
      <c r="AUA223" s="110"/>
      <c r="AUB223" s="110"/>
      <c r="AUC223" s="110"/>
      <c r="AUD223" s="110"/>
      <c r="AUE223" s="110"/>
      <c r="AUF223" s="110"/>
      <c r="AUG223" s="110"/>
      <c r="AUH223" s="110"/>
      <c r="AUI223" s="110"/>
      <c r="AUJ223" s="110"/>
      <c r="AUK223" s="110"/>
      <c r="AUL223" s="110"/>
      <c r="AUM223" s="110"/>
      <c r="AUN223" s="110"/>
      <c r="AUO223" s="110"/>
      <c r="AUP223" s="110"/>
      <c r="AUQ223" s="110"/>
      <c r="AUR223" s="110"/>
      <c r="AUS223" s="110"/>
      <c r="AUT223" s="110"/>
      <c r="AUU223" s="110"/>
      <c r="AUV223" s="110"/>
      <c r="AUW223" s="110"/>
      <c r="AUX223" s="110"/>
      <c r="AUY223" s="110"/>
      <c r="AUZ223" s="110"/>
      <c r="AVA223" s="110"/>
      <c r="AVB223" s="110"/>
      <c r="AVC223" s="110"/>
      <c r="AVD223" s="110"/>
      <c r="AVE223" s="110"/>
      <c r="AVF223" s="110"/>
      <c r="AVG223" s="110"/>
      <c r="AVH223" s="110"/>
      <c r="AVI223" s="110"/>
      <c r="AVJ223" s="110"/>
      <c r="AVK223" s="110"/>
      <c r="AVL223" s="110"/>
      <c r="AVM223" s="110"/>
      <c r="AVN223" s="110"/>
      <c r="AVO223" s="110"/>
      <c r="AVP223" s="110"/>
      <c r="AVQ223" s="110"/>
      <c r="AVR223" s="110"/>
      <c r="AVS223" s="110"/>
      <c r="AVT223" s="110"/>
      <c r="AVU223" s="110"/>
      <c r="AVV223" s="110"/>
      <c r="AVW223" s="110"/>
      <c r="AVX223" s="110"/>
      <c r="AVY223" s="110"/>
      <c r="AVZ223" s="110"/>
      <c r="AWA223" s="110"/>
      <c r="AWB223" s="110"/>
      <c r="AWC223" s="110"/>
      <c r="AWD223" s="110"/>
      <c r="AWE223" s="110"/>
      <c r="AWF223" s="110"/>
      <c r="AWG223" s="110"/>
      <c r="AWH223" s="110"/>
      <c r="AWI223" s="110"/>
      <c r="AWJ223" s="110"/>
      <c r="AWK223" s="110"/>
      <c r="AWL223" s="110"/>
      <c r="AWM223" s="110"/>
      <c r="AWN223" s="110"/>
      <c r="AWO223" s="110"/>
      <c r="AWP223" s="110"/>
      <c r="AWQ223" s="110"/>
      <c r="AWR223" s="110"/>
      <c r="AWS223" s="110"/>
      <c r="AWT223" s="110"/>
      <c r="AWU223" s="110"/>
      <c r="AWV223" s="110"/>
      <c r="AWW223" s="110"/>
      <c r="AWX223" s="110"/>
      <c r="AWY223" s="110"/>
      <c r="AWZ223" s="110"/>
      <c r="AXA223" s="110"/>
      <c r="AXB223" s="110"/>
      <c r="AXC223" s="110"/>
      <c r="AXD223" s="110"/>
      <c r="AXE223" s="110"/>
      <c r="AXF223" s="110"/>
      <c r="AXG223" s="110"/>
      <c r="AXH223" s="110"/>
      <c r="AXI223" s="110"/>
      <c r="AXJ223" s="110"/>
      <c r="AXK223" s="110"/>
      <c r="AXL223" s="110"/>
      <c r="AXM223" s="110"/>
      <c r="AXN223" s="110"/>
      <c r="AXO223" s="110"/>
      <c r="AXP223" s="110"/>
      <c r="AXQ223" s="110"/>
      <c r="AXR223" s="110"/>
      <c r="AXS223" s="110"/>
      <c r="AXT223" s="110"/>
      <c r="AXU223" s="110"/>
      <c r="AXV223" s="110"/>
      <c r="AXW223" s="110"/>
      <c r="AXX223" s="110"/>
      <c r="AXY223" s="110"/>
      <c r="AXZ223" s="110"/>
      <c r="AYA223" s="110"/>
      <c r="AYB223" s="110"/>
      <c r="AYC223" s="110"/>
      <c r="AYD223" s="110"/>
      <c r="AYE223" s="110"/>
      <c r="AYF223" s="110"/>
      <c r="AYG223" s="110"/>
      <c r="AYH223" s="110"/>
      <c r="AYI223" s="110"/>
      <c r="AYJ223" s="110"/>
      <c r="AYK223" s="110"/>
      <c r="AYL223" s="110"/>
      <c r="AYM223" s="110"/>
      <c r="AYN223" s="110"/>
      <c r="AYO223" s="110"/>
      <c r="AYP223" s="110"/>
      <c r="AYQ223" s="110"/>
      <c r="AYR223" s="110"/>
      <c r="AYS223" s="110"/>
      <c r="AYT223" s="110"/>
      <c r="AYU223" s="110"/>
      <c r="AYV223" s="110"/>
      <c r="AYW223" s="110"/>
      <c r="AYX223" s="110"/>
      <c r="AYY223" s="110"/>
      <c r="AYZ223" s="110"/>
      <c r="AZA223" s="110"/>
      <c r="AZB223" s="110"/>
      <c r="AZC223" s="110"/>
      <c r="AZD223" s="110"/>
      <c r="AZE223" s="110"/>
      <c r="AZF223" s="110"/>
      <c r="AZG223" s="110"/>
      <c r="AZH223" s="110"/>
      <c r="AZI223" s="110"/>
      <c r="AZJ223" s="110"/>
      <c r="AZK223" s="110"/>
      <c r="AZL223" s="110"/>
      <c r="AZM223" s="110"/>
      <c r="AZN223" s="110"/>
      <c r="AZO223" s="110"/>
      <c r="AZP223" s="110"/>
      <c r="AZQ223" s="110"/>
      <c r="AZR223" s="110"/>
      <c r="AZS223" s="110"/>
      <c r="AZT223" s="110"/>
      <c r="AZU223" s="110"/>
      <c r="AZV223" s="110"/>
      <c r="AZW223" s="110"/>
      <c r="AZX223" s="110"/>
      <c r="AZY223" s="110"/>
      <c r="AZZ223" s="110"/>
      <c r="BAA223" s="110"/>
      <c r="BAB223" s="110"/>
      <c r="BAC223" s="110"/>
      <c r="BAD223" s="110"/>
      <c r="BAE223" s="110"/>
      <c r="BAF223" s="110"/>
      <c r="BAG223" s="110"/>
      <c r="BAH223" s="110"/>
      <c r="BAI223" s="110"/>
      <c r="BAJ223" s="110"/>
      <c r="BAK223" s="110"/>
      <c r="BAL223" s="110"/>
      <c r="BAM223" s="110"/>
      <c r="BAN223" s="110"/>
      <c r="BAO223" s="110"/>
      <c r="BAP223" s="110"/>
      <c r="BAQ223" s="110"/>
      <c r="BAR223" s="110"/>
      <c r="BAS223" s="110"/>
      <c r="BAT223" s="110"/>
      <c r="BAU223" s="110"/>
      <c r="BAV223" s="110"/>
      <c r="BAW223" s="110"/>
      <c r="BAX223" s="110"/>
      <c r="BAY223" s="110"/>
      <c r="BAZ223" s="110"/>
      <c r="BBA223" s="110"/>
      <c r="BBB223" s="110"/>
      <c r="BBC223" s="110"/>
      <c r="BBD223" s="110"/>
      <c r="BBE223" s="110"/>
      <c r="BBF223" s="110"/>
      <c r="BBG223" s="110"/>
      <c r="BBH223" s="110"/>
      <c r="BBI223" s="110"/>
      <c r="BBJ223" s="110"/>
      <c r="BBK223" s="110"/>
      <c r="BBL223" s="110"/>
      <c r="BBM223" s="110"/>
      <c r="BBN223" s="110"/>
      <c r="BBO223" s="110"/>
      <c r="BBP223" s="110"/>
      <c r="BBQ223" s="110"/>
      <c r="BBR223" s="110"/>
      <c r="BBS223" s="110"/>
      <c r="BBT223" s="110"/>
      <c r="BBU223" s="110"/>
      <c r="BBV223" s="110"/>
      <c r="BBW223" s="110"/>
      <c r="BBX223" s="110"/>
      <c r="BBY223" s="110"/>
      <c r="BBZ223" s="110"/>
      <c r="BCA223" s="110"/>
      <c r="BCB223" s="110"/>
      <c r="BCC223" s="110"/>
      <c r="BCD223" s="110"/>
      <c r="BCE223" s="110"/>
      <c r="BCF223" s="110"/>
      <c r="BCG223" s="110"/>
      <c r="BCH223" s="110"/>
      <c r="BCI223" s="110"/>
      <c r="BCJ223" s="110"/>
      <c r="BCK223" s="110"/>
      <c r="BCL223" s="110"/>
      <c r="BCM223" s="110"/>
      <c r="BCN223" s="110"/>
      <c r="BCO223" s="110"/>
      <c r="BCP223" s="110"/>
      <c r="BCQ223" s="110"/>
      <c r="BCR223" s="110"/>
      <c r="BCS223" s="110"/>
      <c r="BCT223" s="110"/>
      <c r="BCU223" s="110"/>
      <c r="BCV223" s="110"/>
      <c r="BCW223" s="110"/>
      <c r="BCX223" s="110"/>
      <c r="BCY223" s="110"/>
      <c r="BCZ223" s="110"/>
      <c r="BDA223" s="110"/>
      <c r="BDB223" s="110"/>
      <c r="BDC223" s="110"/>
      <c r="BDD223" s="110"/>
      <c r="BDE223" s="110"/>
      <c r="BDF223" s="110"/>
      <c r="BDG223" s="110"/>
      <c r="BDH223" s="110"/>
      <c r="BDI223" s="110"/>
      <c r="BDJ223" s="110"/>
      <c r="BDK223" s="110"/>
      <c r="BDL223" s="110"/>
      <c r="BDM223" s="110"/>
      <c r="BDN223" s="110"/>
      <c r="BDO223" s="110"/>
      <c r="BDP223" s="110"/>
      <c r="BDQ223" s="110"/>
      <c r="BDR223" s="110"/>
      <c r="BDS223" s="110"/>
      <c r="BDT223" s="110"/>
      <c r="BDU223" s="110"/>
      <c r="BDV223" s="110"/>
      <c r="BDW223" s="110"/>
      <c r="BDX223" s="110"/>
      <c r="BDY223" s="110"/>
      <c r="BDZ223" s="110"/>
      <c r="BEA223" s="110"/>
      <c r="BEB223" s="110"/>
      <c r="BEC223" s="110"/>
      <c r="BED223" s="110"/>
      <c r="BEE223" s="110"/>
      <c r="BEF223" s="110"/>
      <c r="BEG223" s="110"/>
      <c r="BEH223" s="110"/>
      <c r="BEI223" s="110"/>
      <c r="BEJ223" s="110"/>
      <c r="BEK223" s="110"/>
      <c r="BEL223" s="110"/>
      <c r="BEM223" s="110"/>
      <c r="BEN223" s="110"/>
      <c r="BEO223" s="110"/>
      <c r="BEP223" s="110"/>
      <c r="BEQ223" s="110"/>
      <c r="BER223" s="110"/>
      <c r="BES223" s="110"/>
      <c r="BET223" s="110"/>
      <c r="BEU223" s="110"/>
      <c r="BEV223" s="110"/>
      <c r="BEW223" s="110"/>
      <c r="BEX223" s="110"/>
      <c r="BEY223" s="110"/>
      <c r="BEZ223" s="110"/>
      <c r="BFA223" s="110"/>
      <c r="BFB223" s="110"/>
      <c r="BFC223" s="110"/>
      <c r="BFD223" s="110"/>
      <c r="BFE223" s="110"/>
      <c r="BFF223" s="110"/>
      <c r="BFG223" s="110"/>
      <c r="BFH223" s="110"/>
      <c r="BFI223" s="110"/>
      <c r="BFJ223" s="110"/>
      <c r="BFK223" s="110"/>
      <c r="BFL223" s="110"/>
      <c r="BFM223" s="110"/>
      <c r="BFN223" s="110"/>
      <c r="BFO223" s="110"/>
      <c r="BFP223" s="110"/>
      <c r="BFQ223" s="110"/>
      <c r="BFR223" s="110"/>
      <c r="BFS223" s="110"/>
      <c r="BFT223" s="110"/>
      <c r="BFU223" s="110"/>
      <c r="BFV223" s="110"/>
      <c r="BFW223" s="110"/>
      <c r="BFX223" s="110"/>
      <c r="BFY223" s="110"/>
      <c r="BFZ223" s="110"/>
      <c r="BGA223" s="110"/>
      <c r="BGB223" s="110"/>
      <c r="BGC223" s="110"/>
      <c r="BGD223" s="110"/>
      <c r="BGE223" s="110"/>
      <c r="BGF223" s="110"/>
      <c r="BGG223" s="110"/>
      <c r="BGH223" s="110"/>
      <c r="BGI223" s="110"/>
      <c r="BGJ223" s="110"/>
      <c r="BGK223" s="110"/>
      <c r="BGL223" s="110"/>
      <c r="BGM223" s="110"/>
      <c r="BGN223" s="110"/>
      <c r="BGO223" s="110"/>
      <c r="BGP223" s="110"/>
      <c r="BGQ223" s="110"/>
      <c r="BGR223" s="110"/>
      <c r="BGS223" s="110"/>
      <c r="BGT223" s="110"/>
      <c r="BGU223" s="110"/>
      <c r="BGV223" s="110"/>
      <c r="BGW223" s="110"/>
      <c r="BGX223" s="110"/>
      <c r="BGY223" s="110"/>
      <c r="BGZ223" s="110"/>
      <c r="BHA223" s="110"/>
      <c r="BHB223" s="110"/>
      <c r="BHC223" s="110"/>
      <c r="BHD223" s="110"/>
      <c r="BHE223" s="110"/>
      <c r="BHF223" s="110"/>
      <c r="BHG223" s="110"/>
      <c r="BHH223" s="110"/>
      <c r="BHI223" s="110"/>
      <c r="BHJ223" s="110"/>
      <c r="BHK223" s="110"/>
      <c r="BHL223" s="110"/>
      <c r="BHM223" s="110"/>
      <c r="BHN223" s="110"/>
      <c r="BHO223" s="110"/>
      <c r="BHP223" s="110"/>
      <c r="BHQ223" s="110"/>
      <c r="BHR223" s="110"/>
      <c r="BHS223" s="110"/>
      <c r="BHT223" s="110"/>
      <c r="BHU223" s="110"/>
      <c r="BHV223" s="110"/>
      <c r="BHW223" s="110"/>
      <c r="BHX223" s="110"/>
      <c r="BHY223" s="110"/>
      <c r="BHZ223" s="110"/>
      <c r="BIA223" s="110"/>
      <c r="BIB223" s="110"/>
      <c r="BIC223" s="110"/>
      <c r="BID223" s="110"/>
      <c r="BIE223" s="110"/>
      <c r="BIF223" s="110"/>
      <c r="BIG223" s="110"/>
      <c r="BIH223" s="110"/>
      <c r="BII223" s="110"/>
      <c r="BIJ223" s="110"/>
      <c r="BIK223" s="110"/>
      <c r="BIL223" s="110"/>
      <c r="BIM223" s="110"/>
      <c r="BIN223" s="110"/>
      <c r="BIO223" s="110"/>
      <c r="BIP223" s="110"/>
      <c r="BIQ223" s="110"/>
      <c r="BIR223" s="110"/>
      <c r="BIS223" s="110"/>
      <c r="BIT223" s="110"/>
      <c r="BIU223" s="110"/>
      <c r="BIV223" s="110"/>
      <c r="BIW223" s="110"/>
      <c r="BIX223" s="110"/>
      <c r="BIY223" s="110"/>
      <c r="BIZ223" s="110"/>
      <c r="BJA223" s="110"/>
      <c r="BJB223" s="110"/>
      <c r="BJC223" s="110"/>
      <c r="BJD223" s="110"/>
      <c r="BJE223" s="110"/>
      <c r="BJF223" s="110"/>
      <c r="BJG223" s="110"/>
      <c r="BJH223" s="110"/>
      <c r="BJI223" s="110"/>
      <c r="BJJ223" s="110"/>
      <c r="BJK223" s="110"/>
      <c r="BJL223" s="110"/>
      <c r="BJM223" s="110"/>
      <c r="BJN223" s="110"/>
      <c r="BJO223" s="110"/>
      <c r="BJP223" s="110"/>
      <c r="BJQ223" s="110"/>
      <c r="BJR223" s="110"/>
      <c r="BJS223" s="110"/>
      <c r="BJT223" s="110"/>
      <c r="BJU223" s="110"/>
      <c r="BJV223" s="110"/>
      <c r="BJW223" s="110"/>
      <c r="BJX223" s="110"/>
      <c r="BJY223" s="110"/>
      <c r="BJZ223" s="110"/>
      <c r="BKA223" s="110"/>
      <c r="BKB223" s="110"/>
      <c r="BKC223" s="110"/>
      <c r="BKD223" s="110"/>
      <c r="BKE223" s="110"/>
      <c r="BKF223" s="110"/>
      <c r="BKG223" s="110"/>
      <c r="BKH223" s="110"/>
      <c r="BKI223" s="110"/>
      <c r="BKJ223" s="110"/>
      <c r="BKK223" s="110"/>
      <c r="BKL223" s="110"/>
      <c r="BKM223" s="110"/>
      <c r="BKN223" s="110"/>
      <c r="BKO223" s="110"/>
      <c r="BKP223" s="110"/>
      <c r="BKQ223" s="110"/>
      <c r="BKR223" s="110"/>
      <c r="BKS223" s="110"/>
      <c r="BKT223" s="110"/>
      <c r="BKU223" s="110"/>
      <c r="BKV223" s="110"/>
      <c r="BKW223" s="110"/>
      <c r="BKX223" s="110"/>
      <c r="BKY223" s="110"/>
      <c r="BKZ223" s="110"/>
      <c r="BLA223" s="110"/>
      <c r="BLB223" s="110"/>
      <c r="BLC223" s="110"/>
      <c r="BLD223" s="110"/>
      <c r="BLE223" s="110"/>
      <c r="BLF223" s="110"/>
      <c r="BLG223" s="110"/>
      <c r="BLH223" s="110"/>
      <c r="BLI223" s="110"/>
      <c r="BLJ223" s="110"/>
      <c r="BLK223" s="110"/>
      <c r="BLL223" s="110"/>
      <c r="BLM223" s="110"/>
      <c r="BLN223" s="110"/>
      <c r="BLO223" s="110"/>
      <c r="BLP223" s="110"/>
      <c r="BLQ223" s="110"/>
      <c r="BLR223" s="110"/>
      <c r="BLS223" s="110"/>
      <c r="BLT223" s="110"/>
      <c r="BLU223" s="110"/>
      <c r="BLV223" s="110"/>
      <c r="BLW223" s="110"/>
      <c r="BLX223" s="110"/>
      <c r="BLY223" s="110"/>
      <c r="BLZ223" s="110"/>
      <c r="BMA223" s="110"/>
      <c r="BMB223" s="110"/>
      <c r="BMC223" s="110"/>
      <c r="BMD223" s="110"/>
      <c r="BME223" s="110"/>
      <c r="BMF223" s="110"/>
      <c r="BMG223" s="110"/>
      <c r="BMH223" s="110"/>
      <c r="BMI223" s="110"/>
      <c r="BMJ223" s="110"/>
      <c r="BMK223" s="110"/>
      <c r="BML223" s="110"/>
      <c r="BMM223" s="110"/>
      <c r="BMN223" s="110"/>
      <c r="BMO223" s="110"/>
      <c r="BMP223" s="110"/>
      <c r="BMQ223" s="110"/>
      <c r="BMR223" s="110"/>
      <c r="BMS223" s="110"/>
      <c r="BMT223" s="110"/>
      <c r="BMU223" s="110"/>
      <c r="BMV223" s="110"/>
      <c r="BMW223" s="110"/>
      <c r="BMX223" s="110"/>
      <c r="BMY223" s="110"/>
      <c r="BMZ223" s="110"/>
      <c r="BNA223" s="110"/>
      <c r="BNB223" s="110"/>
      <c r="BNC223" s="110"/>
      <c r="BND223" s="110"/>
      <c r="BNE223" s="110"/>
      <c r="BNF223" s="110"/>
      <c r="BNG223" s="110"/>
      <c r="BNH223" s="110"/>
      <c r="BNI223" s="110"/>
      <c r="BNJ223" s="110"/>
      <c r="BNK223" s="110"/>
      <c r="BNL223" s="110"/>
      <c r="BNM223" s="110"/>
      <c r="BNN223" s="110"/>
      <c r="BNO223" s="110"/>
      <c r="BNP223" s="110"/>
      <c r="BNQ223" s="110"/>
      <c r="BNR223" s="110"/>
      <c r="BNS223" s="110"/>
      <c r="BNT223" s="110"/>
      <c r="BNU223" s="110"/>
      <c r="BNV223" s="110"/>
      <c r="BNW223" s="110"/>
      <c r="BNX223" s="110"/>
      <c r="BNY223" s="110"/>
      <c r="BNZ223" s="110"/>
      <c r="BOA223" s="110"/>
      <c r="BOB223" s="110"/>
      <c r="BOC223" s="110"/>
      <c r="BOD223" s="110"/>
      <c r="BOE223" s="110"/>
      <c r="BOF223" s="110"/>
      <c r="BOG223" s="110"/>
      <c r="BOH223" s="110"/>
      <c r="BOI223" s="110"/>
      <c r="BOJ223" s="110"/>
      <c r="BOK223" s="110"/>
      <c r="BOL223" s="110"/>
      <c r="BOM223" s="110"/>
      <c r="BON223" s="110"/>
      <c r="BOO223" s="110"/>
      <c r="BOP223" s="110"/>
      <c r="BOQ223" s="110"/>
      <c r="BOR223" s="110"/>
      <c r="BOS223" s="110"/>
      <c r="BOT223" s="110"/>
      <c r="BOU223" s="110"/>
      <c r="BOV223" s="110"/>
      <c r="BOW223" s="110"/>
      <c r="BOX223" s="110"/>
      <c r="BOY223" s="110"/>
      <c r="BOZ223" s="110"/>
      <c r="BPA223" s="110"/>
      <c r="BPB223" s="110"/>
      <c r="BPC223" s="110"/>
      <c r="BPD223" s="110"/>
      <c r="BPE223" s="110"/>
      <c r="BPF223" s="110"/>
      <c r="BPG223" s="110"/>
      <c r="BPH223" s="110"/>
      <c r="BPI223" s="110"/>
      <c r="BPJ223" s="110"/>
      <c r="BPK223" s="110"/>
      <c r="BPL223" s="110"/>
      <c r="BPM223" s="110"/>
      <c r="BPN223" s="110"/>
      <c r="BPO223" s="110"/>
      <c r="BPP223" s="110"/>
      <c r="BPQ223" s="110"/>
      <c r="BPR223" s="110"/>
      <c r="BPS223" s="110"/>
      <c r="BPT223" s="110"/>
      <c r="BPU223" s="110"/>
      <c r="BPV223" s="110"/>
      <c r="BPW223" s="110"/>
      <c r="BPX223" s="110"/>
      <c r="BPY223" s="110"/>
      <c r="BPZ223" s="110"/>
      <c r="BQA223" s="110"/>
      <c r="BQB223" s="110"/>
      <c r="BQC223" s="110"/>
      <c r="BQD223" s="110"/>
      <c r="BQE223" s="110"/>
      <c r="BQF223" s="110"/>
      <c r="BQG223" s="110"/>
      <c r="BQH223" s="110"/>
      <c r="BQI223" s="110"/>
      <c r="BQJ223" s="110"/>
      <c r="BQK223" s="110"/>
      <c r="BQL223" s="110"/>
      <c r="BQM223" s="110"/>
      <c r="BQN223" s="110"/>
      <c r="BQO223" s="110"/>
      <c r="BQP223" s="110"/>
      <c r="BQQ223" s="110"/>
      <c r="BQR223" s="110"/>
      <c r="BQS223" s="110"/>
      <c r="BQT223" s="110"/>
      <c r="BQU223" s="110"/>
      <c r="BQV223" s="110"/>
      <c r="BQW223" s="110"/>
      <c r="BQX223" s="110"/>
      <c r="BQY223" s="110"/>
      <c r="BQZ223" s="110"/>
      <c r="BRA223" s="110"/>
      <c r="BRB223" s="110"/>
      <c r="BRC223" s="110"/>
      <c r="BRD223" s="110"/>
      <c r="BRE223" s="110"/>
      <c r="BRF223" s="110"/>
      <c r="BRG223" s="110"/>
      <c r="BRH223" s="110"/>
      <c r="BRI223" s="110"/>
      <c r="BRJ223" s="110"/>
      <c r="BRK223" s="110"/>
      <c r="BRL223" s="110"/>
      <c r="BRM223" s="110"/>
      <c r="BRN223" s="110"/>
      <c r="BRO223" s="110"/>
      <c r="BRP223" s="110"/>
      <c r="BRQ223" s="110"/>
      <c r="BRR223" s="110"/>
      <c r="BRS223" s="110"/>
      <c r="BRT223" s="110"/>
      <c r="BRU223" s="110"/>
      <c r="BRV223" s="110"/>
      <c r="BRW223" s="110"/>
      <c r="BRX223" s="110"/>
      <c r="BRY223" s="110"/>
      <c r="BRZ223" s="110"/>
      <c r="BSA223" s="110"/>
      <c r="BSB223" s="110"/>
      <c r="BSC223" s="110"/>
      <c r="BSD223" s="110"/>
      <c r="BSE223" s="110"/>
      <c r="BSF223" s="110"/>
      <c r="BSG223" s="110"/>
      <c r="BSH223" s="110"/>
      <c r="BSI223" s="110"/>
      <c r="BSJ223" s="110"/>
      <c r="BSK223" s="110"/>
      <c r="BSL223" s="110"/>
      <c r="BSM223" s="110"/>
      <c r="BSN223" s="110"/>
      <c r="BSO223" s="110"/>
      <c r="BSP223" s="110"/>
      <c r="BSQ223" s="110"/>
      <c r="BSR223" s="110"/>
      <c r="BSS223" s="110"/>
      <c r="BST223" s="110"/>
      <c r="BSU223" s="110"/>
      <c r="BSV223" s="110"/>
      <c r="BSW223" s="110"/>
      <c r="BSX223" s="110"/>
      <c r="BSY223" s="110"/>
      <c r="BSZ223" s="110"/>
      <c r="BTA223" s="110"/>
      <c r="BTB223" s="110"/>
      <c r="BTC223" s="110"/>
      <c r="BTD223" s="110"/>
      <c r="BTE223" s="110"/>
      <c r="BTF223" s="110"/>
      <c r="BTG223" s="110"/>
      <c r="BTH223" s="110"/>
      <c r="BTI223" s="110"/>
      <c r="BTJ223" s="110"/>
      <c r="BTK223" s="110"/>
      <c r="BTL223" s="110"/>
      <c r="BTM223" s="110"/>
      <c r="BTN223" s="110"/>
      <c r="BTO223" s="110"/>
      <c r="BTP223" s="110"/>
      <c r="BTQ223" s="110"/>
      <c r="BTR223" s="110"/>
      <c r="BTS223" s="110"/>
      <c r="BTT223" s="110"/>
      <c r="BTU223" s="110"/>
      <c r="BTV223" s="110"/>
      <c r="BTW223" s="110"/>
      <c r="BTX223" s="110"/>
      <c r="BTY223" s="110"/>
      <c r="BTZ223" s="110"/>
      <c r="BUA223" s="110"/>
      <c r="BUB223" s="110"/>
      <c r="BUC223" s="110"/>
      <c r="BUD223" s="110"/>
      <c r="BUE223" s="110"/>
      <c r="BUF223" s="110"/>
      <c r="BUG223" s="110"/>
      <c r="BUH223" s="110"/>
      <c r="BUI223" s="110"/>
      <c r="BUJ223" s="110"/>
      <c r="BUK223" s="110"/>
      <c r="BUL223" s="110"/>
      <c r="BUM223" s="110"/>
      <c r="BUN223" s="110"/>
      <c r="BUO223" s="110"/>
      <c r="BUP223" s="110"/>
      <c r="BUQ223" s="110"/>
      <c r="BUR223" s="110"/>
      <c r="BUS223" s="110"/>
      <c r="BUT223" s="110"/>
      <c r="BUU223" s="110"/>
      <c r="BUV223" s="110"/>
      <c r="BUW223" s="110"/>
      <c r="BUX223" s="110"/>
      <c r="BUY223" s="110"/>
      <c r="BUZ223" s="110"/>
      <c r="BVA223" s="110"/>
      <c r="BVB223" s="110"/>
      <c r="BVC223" s="110"/>
      <c r="BVD223" s="110"/>
      <c r="BVE223" s="110"/>
      <c r="BVF223" s="110"/>
      <c r="BVG223" s="110"/>
      <c r="BVH223" s="110"/>
      <c r="BVI223" s="110"/>
      <c r="BVJ223" s="110"/>
      <c r="BVK223" s="110"/>
      <c r="BVL223" s="110"/>
      <c r="BVM223" s="110"/>
      <c r="BVN223" s="110"/>
      <c r="BVO223" s="110"/>
      <c r="BVP223" s="110"/>
      <c r="BVQ223" s="110"/>
      <c r="BVR223" s="110"/>
      <c r="BVS223" s="110"/>
      <c r="BVT223" s="110"/>
      <c r="BVU223" s="110"/>
      <c r="BVV223" s="110"/>
      <c r="BVW223" s="110"/>
      <c r="BVX223" s="110"/>
      <c r="BVY223" s="110"/>
      <c r="BVZ223" s="110"/>
      <c r="BWA223" s="110"/>
      <c r="BWB223" s="110"/>
      <c r="BWC223" s="110"/>
      <c r="BWD223" s="110"/>
      <c r="BWE223" s="110"/>
      <c r="BWF223" s="110"/>
      <c r="BWG223" s="110"/>
      <c r="BWH223" s="110"/>
      <c r="BWI223" s="110"/>
      <c r="BWJ223" s="110"/>
      <c r="BWK223" s="110"/>
      <c r="BWL223" s="110"/>
      <c r="BWM223" s="110"/>
      <c r="BWN223" s="110"/>
      <c r="BWO223" s="110"/>
      <c r="BWP223" s="110"/>
      <c r="BWQ223" s="110"/>
      <c r="BWR223" s="110"/>
      <c r="BWS223" s="110"/>
      <c r="BWT223" s="110"/>
      <c r="BWU223" s="110"/>
      <c r="BWV223" s="110"/>
      <c r="BWW223" s="110"/>
      <c r="BWX223" s="110"/>
      <c r="BWY223" s="110"/>
      <c r="BWZ223" s="110"/>
      <c r="BXA223" s="110"/>
      <c r="BXB223" s="110"/>
      <c r="BXC223" s="110"/>
      <c r="BXD223" s="110"/>
      <c r="BXE223" s="110"/>
      <c r="BXF223" s="110"/>
      <c r="BXG223" s="110"/>
      <c r="BXH223" s="110"/>
      <c r="BXI223" s="110"/>
      <c r="BXJ223" s="110"/>
      <c r="BXK223" s="110"/>
      <c r="BXL223" s="110"/>
      <c r="BXM223" s="110"/>
      <c r="BXN223" s="110"/>
      <c r="BXO223" s="110"/>
      <c r="BXP223" s="110"/>
      <c r="BXQ223" s="110"/>
      <c r="BXR223" s="110"/>
      <c r="BXS223" s="110"/>
      <c r="BXT223" s="110"/>
      <c r="BXU223" s="110"/>
      <c r="BXV223" s="110"/>
      <c r="BXW223" s="110"/>
      <c r="BXX223" s="110"/>
      <c r="BXY223" s="110"/>
      <c r="BXZ223" s="110"/>
      <c r="BYA223" s="110"/>
      <c r="BYB223" s="110"/>
      <c r="BYC223" s="110"/>
      <c r="BYD223" s="110"/>
      <c r="BYE223" s="110"/>
      <c r="BYF223" s="110"/>
      <c r="BYG223" s="110"/>
      <c r="BYH223" s="110"/>
      <c r="BYI223" s="110"/>
      <c r="BYJ223" s="110"/>
      <c r="BYK223" s="110"/>
      <c r="BYL223" s="110"/>
      <c r="BYM223" s="110"/>
      <c r="BYN223" s="110"/>
      <c r="BYO223" s="110"/>
      <c r="BYP223" s="110"/>
      <c r="BYQ223" s="110"/>
      <c r="BYR223" s="110"/>
      <c r="BYS223" s="110"/>
      <c r="BYT223" s="110"/>
      <c r="BYU223" s="110"/>
      <c r="BYV223" s="110"/>
      <c r="BYW223" s="110"/>
      <c r="BYX223" s="110"/>
      <c r="BYY223" s="110"/>
      <c r="BYZ223" s="110"/>
      <c r="BZA223" s="110"/>
      <c r="BZB223" s="110"/>
      <c r="BZC223" s="110"/>
      <c r="BZD223" s="110"/>
      <c r="BZE223" s="110"/>
      <c r="BZF223" s="110"/>
      <c r="BZG223" s="110"/>
      <c r="BZH223" s="110"/>
      <c r="BZI223" s="110"/>
      <c r="BZJ223" s="110"/>
      <c r="BZK223" s="110"/>
      <c r="BZL223" s="110"/>
      <c r="BZM223" s="110"/>
      <c r="BZN223" s="110"/>
      <c r="BZO223" s="110"/>
      <c r="BZP223" s="110"/>
      <c r="BZQ223" s="110"/>
      <c r="BZR223" s="110"/>
      <c r="BZS223" s="110"/>
      <c r="BZT223" s="110"/>
      <c r="BZU223" s="110"/>
      <c r="BZV223" s="110"/>
      <c r="BZW223" s="110"/>
      <c r="BZX223" s="110"/>
      <c r="BZY223" s="110"/>
      <c r="BZZ223" s="110"/>
      <c r="CAA223" s="110"/>
      <c r="CAB223" s="110"/>
      <c r="CAC223" s="110"/>
      <c r="CAD223" s="110"/>
      <c r="CAE223" s="110"/>
      <c r="CAF223" s="110"/>
      <c r="CAG223" s="110"/>
      <c r="CAH223" s="110"/>
      <c r="CAI223" s="110"/>
      <c r="CAJ223" s="110"/>
      <c r="CAK223" s="110"/>
      <c r="CAL223" s="110"/>
      <c r="CAM223" s="110"/>
      <c r="CAN223" s="110"/>
      <c r="CAO223" s="110"/>
      <c r="CAP223" s="110"/>
      <c r="CAQ223" s="110"/>
      <c r="CAR223" s="110"/>
      <c r="CAS223" s="110"/>
      <c r="CAT223" s="110"/>
      <c r="CAU223" s="110"/>
      <c r="CAV223" s="110"/>
      <c r="CAW223" s="110"/>
      <c r="CAX223" s="110"/>
      <c r="CAY223" s="110"/>
      <c r="CAZ223" s="110"/>
      <c r="CBA223" s="110"/>
      <c r="CBB223" s="110"/>
      <c r="CBC223" s="110"/>
      <c r="CBD223" s="110"/>
      <c r="CBE223" s="110"/>
      <c r="CBF223" s="110"/>
      <c r="CBG223" s="110"/>
      <c r="CBH223" s="110"/>
      <c r="CBI223" s="110"/>
      <c r="CBJ223" s="110"/>
      <c r="CBK223" s="110"/>
      <c r="CBL223" s="110"/>
      <c r="CBM223" s="110"/>
      <c r="CBN223" s="110"/>
      <c r="CBO223" s="110"/>
      <c r="CBP223" s="110"/>
      <c r="CBQ223" s="110"/>
      <c r="CBR223" s="110"/>
      <c r="CBS223" s="110"/>
      <c r="CBT223" s="110"/>
      <c r="CBU223" s="110"/>
      <c r="CBV223" s="110"/>
      <c r="CBW223" s="110"/>
      <c r="CBX223" s="110"/>
      <c r="CBY223" s="110"/>
      <c r="CBZ223" s="110"/>
      <c r="CCA223" s="110"/>
      <c r="CCB223" s="110"/>
      <c r="CCC223" s="110"/>
      <c r="CCD223" s="110"/>
      <c r="CCE223" s="110"/>
      <c r="CCF223" s="110"/>
      <c r="CCG223" s="110"/>
      <c r="CCH223" s="110"/>
      <c r="CCI223" s="110"/>
      <c r="CCJ223" s="110"/>
      <c r="CCK223" s="110"/>
      <c r="CCL223" s="110"/>
      <c r="CCM223" s="110"/>
      <c r="CCN223" s="110"/>
      <c r="CCO223" s="110"/>
      <c r="CCP223" s="110"/>
      <c r="CCQ223" s="110"/>
      <c r="CCR223" s="110"/>
      <c r="CCS223" s="110"/>
      <c r="CCT223" s="110"/>
      <c r="CCU223" s="110"/>
      <c r="CCV223" s="110"/>
      <c r="CCW223" s="110"/>
      <c r="CCX223" s="110"/>
      <c r="CCY223" s="110"/>
      <c r="CCZ223" s="110"/>
      <c r="CDA223" s="110"/>
      <c r="CDB223" s="110"/>
      <c r="CDC223" s="110"/>
      <c r="CDD223" s="110"/>
      <c r="CDE223" s="110"/>
      <c r="CDF223" s="110"/>
      <c r="CDG223" s="110"/>
      <c r="CDH223" s="110"/>
      <c r="CDI223" s="110"/>
      <c r="CDJ223" s="110"/>
      <c r="CDK223" s="110"/>
      <c r="CDL223" s="110"/>
      <c r="CDM223" s="110"/>
      <c r="CDN223" s="110"/>
      <c r="CDO223" s="110"/>
      <c r="CDP223" s="110"/>
      <c r="CDQ223" s="110"/>
      <c r="CDR223" s="110"/>
      <c r="CDS223" s="110"/>
      <c r="CDT223" s="110"/>
      <c r="CDU223" s="110"/>
      <c r="CDV223" s="110"/>
      <c r="CDW223" s="110"/>
      <c r="CDX223" s="110"/>
      <c r="CDY223" s="110"/>
      <c r="CDZ223" s="110"/>
      <c r="CEA223" s="110"/>
      <c r="CEB223" s="110"/>
      <c r="CEC223" s="110"/>
      <c r="CED223" s="110"/>
      <c r="CEE223" s="110"/>
      <c r="CEF223" s="110"/>
      <c r="CEG223" s="110"/>
      <c r="CEH223" s="110"/>
      <c r="CEI223" s="110"/>
      <c r="CEJ223" s="110"/>
      <c r="CEK223" s="110"/>
      <c r="CEL223" s="110"/>
      <c r="CEM223" s="110"/>
      <c r="CEN223" s="110"/>
      <c r="CEO223" s="110"/>
      <c r="CEP223" s="110"/>
      <c r="CEQ223" s="110"/>
      <c r="CER223" s="110"/>
      <c r="CES223" s="110"/>
      <c r="CET223" s="110"/>
      <c r="CEU223" s="110"/>
      <c r="CEV223" s="110"/>
      <c r="CEW223" s="110"/>
      <c r="CEX223" s="110"/>
      <c r="CEY223" s="110"/>
      <c r="CEZ223" s="110"/>
      <c r="CFA223" s="110"/>
      <c r="CFB223" s="110"/>
      <c r="CFC223" s="110"/>
      <c r="CFD223" s="110"/>
      <c r="CFE223" s="110"/>
      <c r="CFF223" s="110"/>
      <c r="CFG223" s="110"/>
      <c r="CFH223" s="110"/>
      <c r="CFI223" s="110"/>
      <c r="CFJ223" s="110"/>
      <c r="CFK223" s="110"/>
      <c r="CFL223" s="110"/>
      <c r="CFM223" s="110"/>
      <c r="CFN223" s="110"/>
      <c r="CFO223" s="110"/>
      <c r="CFP223" s="110"/>
      <c r="CFQ223" s="110"/>
      <c r="CFR223" s="110"/>
      <c r="CFS223" s="110"/>
      <c r="CFT223" s="110"/>
      <c r="CFU223" s="110"/>
      <c r="CFV223" s="110"/>
      <c r="CFW223" s="110"/>
      <c r="CFX223" s="110"/>
      <c r="CFY223" s="110"/>
      <c r="CFZ223" s="110"/>
      <c r="CGA223" s="110"/>
      <c r="CGB223" s="110"/>
      <c r="CGC223" s="110"/>
      <c r="CGD223" s="110"/>
      <c r="CGE223" s="110"/>
      <c r="CGF223" s="110"/>
      <c r="CGG223" s="110"/>
      <c r="CGH223" s="110"/>
      <c r="CGI223" s="110"/>
      <c r="CGJ223" s="110"/>
      <c r="CGK223" s="110"/>
      <c r="CGL223" s="110"/>
      <c r="CGM223" s="110"/>
      <c r="CGN223" s="110"/>
      <c r="CGO223" s="110"/>
      <c r="CGP223" s="110"/>
      <c r="CGQ223" s="110"/>
      <c r="CGR223" s="110"/>
      <c r="CGS223" s="110"/>
      <c r="CGT223" s="110"/>
      <c r="CGU223" s="110"/>
      <c r="CGV223" s="110"/>
      <c r="CGW223" s="110"/>
      <c r="CGX223" s="110"/>
      <c r="CGY223" s="110"/>
      <c r="CGZ223" s="110"/>
      <c r="CHA223" s="110"/>
      <c r="CHB223" s="110"/>
      <c r="CHC223" s="110"/>
      <c r="CHD223" s="110"/>
      <c r="CHE223" s="110"/>
      <c r="CHF223" s="110"/>
      <c r="CHG223" s="110"/>
      <c r="CHH223" s="110"/>
      <c r="CHI223" s="110"/>
      <c r="CHJ223" s="110"/>
      <c r="CHK223" s="110"/>
      <c r="CHL223" s="110"/>
      <c r="CHM223" s="110"/>
      <c r="CHN223" s="110"/>
      <c r="CHO223" s="110"/>
      <c r="CHP223" s="110"/>
      <c r="CHQ223" s="110"/>
      <c r="CHR223" s="110"/>
      <c r="CHS223" s="110"/>
      <c r="CHT223" s="110"/>
      <c r="CHU223" s="110"/>
      <c r="CHV223" s="110"/>
      <c r="CHW223" s="110"/>
      <c r="CHX223" s="110"/>
      <c r="CHY223" s="110"/>
      <c r="CHZ223" s="110"/>
      <c r="CIA223" s="110"/>
      <c r="CIB223" s="110"/>
      <c r="CIC223" s="110"/>
      <c r="CID223" s="110"/>
      <c r="CIE223" s="110"/>
      <c r="CIF223" s="110"/>
      <c r="CIG223" s="110"/>
      <c r="CIH223" s="110"/>
      <c r="CII223" s="110"/>
      <c r="CIJ223" s="110"/>
      <c r="CIK223" s="110"/>
      <c r="CIL223" s="110"/>
      <c r="CIM223" s="110"/>
      <c r="CIN223" s="110"/>
      <c r="CIO223" s="110"/>
      <c r="CIP223" s="110"/>
      <c r="CIQ223" s="110"/>
      <c r="CIR223" s="110"/>
      <c r="CIS223" s="110"/>
      <c r="CIT223" s="110"/>
      <c r="CIU223" s="110"/>
      <c r="CIV223" s="110"/>
      <c r="CIW223" s="110"/>
      <c r="CIX223" s="110"/>
      <c r="CIY223" s="110"/>
      <c r="CIZ223" s="110"/>
      <c r="CJA223" s="110"/>
      <c r="CJB223" s="110"/>
      <c r="CJC223" s="110"/>
      <c r="CJD223" s="110"/>
      <c r="CJE223" s="110"/>
      <c r="CJF223" s="110"/>
      <c r="CJG223" s="110"/>
      <c r="CJH223" s="110"/>
      <c r="CJI223" s="110"/>
      <c r="CJJ223" s="110"/>
      <c r="CJK223" s="110"/>
      <c r="CJL223" s="110"/>
      <c r="CJM223" s="110"/>
      <c r="CJN223" s="110"/>
      <c r="CJO223" s="110"/>
      <c r="CJP223" s="110"/>
      <c r="CJQ223" s="110"/>
      <c r="CJR223" s="110"/>
      <c r="CJS223" s="110"/>
      <c r="CJT223" s="110"/>
      <c r="CJU223" s="110"/>
      <c r="CJV223" s="110"/>
      <c r="CJW223" s="110"/>
      <c r="CJX223" s="110"/>
      <c r="CJY223" s="110"/>
      <c r="CJZ223" s="110"/>
      <c r="CKA223" s="110"/>
      <c r="CKB223" s="110"/>
      <c r="CKC223" s="110"/>
      <c r="CKD223" s="110"/>
      <c r="CKE223" s="110"/>
      <c r="CKF223" s="110"/>
      <c r="CKG223" s="110"/>
      <c r="CKH223" s="110"/>
      <c r="CKI223" s="110"/>
      <c r="CKJ223" s="110"/>
      <c r="CKK223" s="110"/>
      <c r="CKL223" s="110"/>
      <c r="CKM223" s="110"/>
      <c r="CKN223" s="110"/>
      <c r="CKO223" s="110"/>
      <c r="CKP223" s="110"/>
      <c r="CKQ223" s="110"/>
      <c r="CKR223" s="110"/>
      <c r="CKS223" s="110"/>
      <c r="CKT223" s="110"/>
      <c r="CKU223" s="110"/>
      <c r="CKV223" s="110"/>
      <c r="CKW223" s="110"/>
      <c r="CKX223" s="110"/>
      <c r="CKY223" s="110"/>
      <c r="CKZ223" s="110"/>
      <c r="CLA223" s="110"/>
      <c r="CLB223" s="110"/>
      <c r="CLC223" s="110"/>
      <c r="CLD223" s="110"/>
      <c r="CLE223" s="110"/>
      <c r="CLF223" s="110"/>
      <c r="CLG223" s="110"/>
      <c r="CLH223" s="110"/>
      <c r="CLI223" s="110"/>
      <c r="CLJ223" s="110"/>
      <c r="CLK223" s="110"/>
      <c r="CLL223" s="110"/>
      <c r="CLM223" s="110"/>
      <c r="CLN223" s="110"/>
      <c r="CLO223" s="110"/>
      <c r="CLP223" s="110"/>
      <c r="CLQ223" s="110"/>
      <c r="CLR223" s="110"/>
      <c r="CLS223" s="110"/>
      <c r="CLT223" s="110"/>
      <c r="CLU223" s="110"/>
      <c r="CLV223" s="110"/>
      <c r="CLW223" s="110"/>
      <c r="CLX223" s="110"/>
      <c r="CLY223" s="110"/>
      <c r="CLZ223" s="110"/>
      <c r="CMA223" s="110"/>
      <c r="CMB223" s="110"/>
      <c r="CMC223" s="110"/>
      <c r="CMD223" s="110"/>
      <c r="CME223" s="110"/>
      <c r="CMF223" s="110"/>
      <c r="CMG223" s="110"/>
      <c r="CMH223" s="110"/>
      <c r="CMI223" s="110"/>
      <c r="CMJ223" s="110"/>
      <c r="CMK223" s="110"/>
      <c r="CML223" s="110"/>
      <c r="CMM223" s="110"/>
      <c r="CMN223" s="110"/>
      <c r="CMO223" s="110"/>
      <c r="CMP223" s="110"/>
      <c r="CMQ223" s="110"/>
      <c r="CMR223" s="110"/>
      <c r="CMS223" s="110"/>
      <c r="CMT223" s="110"/>
      <c r="CMU223" s="110"/>
      <c r="CMV223" s="110"/>
      <c r="CMW223" s="110"/>
      <c r="CMX223" s="110"/>
      <c r="CMY223" s="110"/>
      <c r="CMZ223" s="110"/>
      <c r="CNA223" s="110"/>
      <c r="CNB223" s="110"/>
      <c r="CNC223" s="110"/>
      <c r="CND223" s="110"/>
      <c r="CNE223" s="110"/>
      <c r="CNF223" s="110"/>
      <c r="CNG223" s="110"/>
      <c r="CNH223" s="110"/>
      <c r="CNI223" s="110"/>
      <c r="CNJ223" s="110"/>
      <c r="CNK223" s="110"/>
      <c r="CNL223" s="110"/>
      <c r="CNM223" s="110"/>
      <c r="CNN223" s="110"/>
      <c r="CNO223" s="110"/>
      <c r="CNP223" s="110"/>
      <c r="CNQ223" s="110"/>
      <c r="CNR223" s="110"/>
      <c r="CNS223" s="110"/>
      <c r="CNT223" s="110"/>
      <c r="CNU223" s="110"/>
      <c r="CNV223" s="110"/>
      <c r="CNW223" s="110"/>
      <c r="CNX223" s="110"/>
      <c r="CNY223" s="110"/>
      <c r="CNZ223" s="110"/>
      <c r="COA223" s="110"/>
      <c r="COB223" s="110"/>
      <c r="COC223" s="110"/>
      <c r="COD223" s="110"/>
      <c r="COE223" s="110"/>
      <c r="COF223" s="110"/>
      <c r="COG223" s="110"/>
      <c r="COH223" s="110"/>
      <c r="COI223" s="110"/>
      <c r="COJ223" s="110"/>
      <c r="COK223" s="110"/>
      <c r="COL223" s="110"/>
      <c r="COM223" s="110"/>
      <c r="CON223" s="110"/>
      <c r="COO223" s="110"/>
      <c r="COP223" s="110"/>
      <c r="COQ223" s="110"/>
      <c r="COR223" s="110"/>
      <c r="COS223" s="110"/>
      <c r="COT223" s="110"/>
      <c r="COU223" s="110"/>
      <c r="COV223" s="110"/>
      <c r="COW223" s="110"/>
      <c r="COX223" s="110"/>
      <c r="COY223" s="110"/>
      <c r="COZ223" s="110"/>
      <c r="CPA223" s="110"/>
      <c r="CPB223" s="110"/>
      <c r="CPC223" s="110"/>
      <c r="CPD223" s="110"/>
      <c r="CPE223" s="110"/>
      <c r="CPF223" s="110"/>
      <c r="CPG223" s="110"/>
      <c r="CPH223" s="110"/>
      <c r="CPI223" s="110"/>
      <c r="CPJ223" s="110"/>
      <c r="CPK223" s="110"/>
      <c r="CPL223" s="110"/>
      <c r="CPM223" s="110"/>
      <c r="CPN223" s="110"/>
      <c r="CPO223" s="110"/>
      <c r="CPP223" s="110"/>
      <c r="CPQ223" s="110"/>
      <c r="CPR223" s="110"/>
      <c r="CPS223" s="110"/>
      <c r="CPT223" s="110"/>
      <c r="CPU223" s="110"/>
      <c r="CPV223" s="110"/>
      <c r="CPW223" s="110"/>
      <c r="CPX223" s="110"/>
      <c r="CPY223" s="110"/>
      <c r="CPZ223" s="110"/>
      <c r="CQA223" s="110"/>
      <c r="CQB223" s="110"/>
      <c r="CQC223" s="110"/>
      <c r="CQD223" s="110"/>
      <c r="CQE223" s="110"/>
      <c r="CQF223" s="110"/>
      <c r="CQG223" s="110"/>
      <c r="CQH223" s="110"/>
      <c r="CQI223" s="110"/>
      <c r="CQJ223" s="110"/>
      <c r="CQK223" s="110"/>
      <c r="CQL223" s="110"/>
      <c r="CQM223" s="110"/>
      <c r="CQN223" s="110"/>
      <c r="CQO223" s="110"/>
      <c r="CQP223" s="110"/>
      <c r="CQQ223" s="110"/>
      <c r="CQR223" s="110"/>
      <c r="CQS223" s="110"/>
      <c r="CQT223" s="110"/>
      <c r="CQU223" s="110"/>
      <c r="CQV223" s="110"/>
      <c r="CQW223" s="110"/>
      <c r="CQX223" s="110"/>
      <c r="CQY223" s="110"/>
      <c r="CQZ223" s="110"/>
      <c r="CRA223" s="110"/>
      <c r="CRB223" s="110"/>
      <c r="CRC223" s="110"/>
      <c r="CRD223" s="110"/>
      <c r="CRE223" s="110"/>
      <c r="CRF223" s="110"/>
      <c r="CRG223" s="110"/>
      <c r="CRH223" s="110"/>
      <c r="CRI223" s="110"/>
      <c r="CRJ223" s="110"/>
      <c r="CRK223" s="110"/>
      <c r="CRL223" s="110"/>
      <c r="CRM223" s="110"/>
      <c r="CRN223" s="110"/>
      <c r="CRO223" s="110"/>
      <c r="CRP223" s="110"/>
      <c r="CRQ223" s="110"/>
      <c r="CRR223" s="110"/>
      <c r="CRS223" s="110"/>
      <c r="CRT223" s="110"/>
      <c r="CRU223" s="110"/>
      <c r="CRV223" s="110"/>
      <c r="CRW223" s="110"/>
      <c r="CRX223" s="110"/>
      <c r="CRY223" s="110"/>
      <c r="CRZ223" s="110"/>
      <c r="CSA223" s="110"/>
      <c r="CSB223" s="110"/>
      <c r="CSC223" s="110"/>
      <c r="CSD223" s="110"/>
      <c r="CSE223" s="110"/>
      <c r="CSF223" s="110"/>
      <c r="CSG223" s="110"/>
      <c r="CSH223" s="110"/>
      <c r="CSI223" s="110"/>
      <c r="CSJ223" s="110"/>
      <c r="CSK223" s="110"/>
      <c r="CSL223" s="110"/>
      <c r="CSM223" s="110"/>
      <c r="CSN223" s="110"/>
      <c r="CSO223" s="110"/>
      <c r="CSP223" s="110"/>
      <c r="CSQ223" s="110"/>
      <c r="CSR223" s="110"/>
      <c r="CSS223" s="110"/>
      <c r="CST223" s="110"/>
      <c r="CSU223" s="110"/>
      <c r="CSV223" s="110"/>
      <c r="CSW223" s="110"/>
      <c r="CSX223" s="110"/>
      <c r="CSY223" s="110"/>
      <c r="CSZ223" s="110"/>
      <c r="CTA223" s="110"/>
      <c r="CTB223" s="110"/>
      <c r="CTC223" s="110"/>
      <c r="CTD223" s="110"/>
      <c r="CTE223" s="110"/>
      <c r="CTF223" s="110"/>
      <c r="CTG223" s="110"/>
      <c r="CTH223" s="110"/>
      <c r="CTI223" s="110"/>
      <c r="CTJ223" s="110"/>
      <c r="CTK223" s="110"/>
      <c r="CTL223" s="110"/>
      <c r="CTM223" s="110"/>
      <c r="CTN223" s="110"/>
      <c r="CTO223" s="110"/>
      <c r="CTP223" s="110"/>
      <c r="CTQ223" s="110"/>
      <c r="CTR223" s="110"/>
      <c r="CTS223" s="110"/>
      <c r="CTT223" s="110"/>
      <c r="CTU223" s="110"/>
      <c r="CTV223" s="110"/>
      <c r="CTW223" s="110"/>
      <c r="CTX223" s="110"/>
      <c r="CTY223" s="110"/>
      <c r="CTZ223" s="110"/>
      <c r="CUA223" s="110"/>
      <c r="CUB223" s="110"/>
      <c r="CUC223" s="110"/>
      <c r="CUD223" s="110"/>
      <c r="CUE223" s="110"/>
      <c r="CUF223" s="110"/>
      <c r="CUG223" s="110"/>
      <c r="CUH223" s="110"/>
      <c r="CUI223" s="110"/>
      <c r="CUJ223" s="110"/>
      <c r="CUK223" s="110"/>
      <c r="CUL223" s="110"/>
      <c r="CUM223" s="110"/>
      <c r="CUN223" s="110"/>
      <c r="CUO223" s="110"/>
      <c r="CUP223" s="110"/>
      <c r="CUQ223" s="110"/>
      <c r="CUR223" s="110"/>
      <c r="CUS223" s="110"/>
      <c r="CUT223" s="110"/>
      <c r="CUU223" s="110"/>
      <c r="CUV223" s="110"/>
      <c r="CUW223" s="110"/>
      <c r="CUX223" s="110"/>
      <c r="CUY223" s="110"/>
      <c r="CUZ223" s="110"/>
      <c r="CVA223" s="110"/>
      <c r="CVB223" s="110"/>
      <c r="CVC223" s="110"/>
      <c r="CVD223" s="110"/>
      <c r="CVE223" s="110"/>
      <c r="CVF223" s="110"/>
      <c r="CVG223" s="110"/>
      <c r="CVH223" s="110"/>
      <c r="CVI223" s="110"/>
      <c r="CVJ223" s="110"/>
      <c r="CVK223" s="110"/>
      <c r="CVL223" s="110"/>
      <c r="CVM223" s="110"/>
      <c r="CVN223" s="110"/>
      <c r="CVO223" s="110"/>
      <c r="CVP223" s="110"/>
      <c r="CVQ223" s="110"/>
      <c r="CVR223" s="110"/>
      <c r="CVS223" s="110"/>
      <c r="CVT223" s="110"/>
      <c r="CVU223" s="110"/>
      <c r="CVV223" s="110"/>
      <c r="CVW223" s="110"/>
      <c r="CVX223" s="110"/>
      <c r="CVY223" s="110"/>
      <c r="CVZ223" s="110"/>
      <c r="CWA223" s="110"/>
      <c r="CWB223" s="110"/>
      <c r="CWC223" s="110"/>
      <c r="CWD223" s="110"/>
      <c r="CWE223" s="110"/>
      <c r="CWF223" s="110"/>
      <c r="CWG223" s="110"/>
      <c r="CWH223" s="110"/>
      <c r="CWI223" s="110"/>
      <c r="CWJ223" s="110"/>
      <c r="CWK223" s="110"/>
      <c r="CWL223" s="110"/>
      <c r="CWM223" s="110"/>
      <c r="CWN223" s="110"/>
      <c r="CWO223" s="110"/>
      <c r="CWP223" s="110"/>
      <c r="CWQ223" s="110"/>
      <c r="CWR223" s="110"/>
      <c r="CWS223" s="110"/>
      <c r="CWT223" s="110"/>
      <c r="CWU223" s="110"/>
      <c r="CWV223" s="110"/>
      <c r="CWW223" s="110"/>
      <c r="CWX223" s="110"/>
      <c r="CWY223" s="110"/>
      <c r="CWZ223" s="110"/>
      <c r="CXA223" s="110"/>
      <c r="CXB223" s="110"/>
      <c r="CXC223" s="110"/>
      <c r="CXD223" s="110"/>
      <c r="CXE223" s="110"/>
      <c r="CXF223" s="110"/>
      <c r="CXG223" s="110"/>
      <c r="CXH223" s="110"/>
      <c r="CXI223" s="110"/>
      <c r="CXJ223" s="110"/>
      <c r="CXK223" s="110"/>
      <c r="CXL223" s="110"/>
      <c r="CXM223" s="110"/>
      <c r="CXN223" s="110"/>
      <c r="CXO223" s="110"/>
      <c r="CXP223" s="110"/>
      <c r="CXQ223" s="110"/>
      <c r="CXR223" s="110"/>
      <c r="CXS223" s="110"/>
      <c r="CXT223" s="110"/>
      <c r="CXU223" s="110"/>
      <c r="CXV223" s="110"/>
      <c r="CXW223" s="110"/>
      <c r="CXX223" s="110"/>
      <c r="CXY223" s="110"/>
      <c r="CXZ223" s="110"/>
      <c r="CYA223" s="110"/>
      <c r="CYB223" s="110"/>
      <c r="CYC223" s="110"/>
      <c r="CYD223" s="110"/>
      <c r="CYE223" s="110"/>
      <c r="CYF223" s="110"/>
      <c r="CYG223" s="110"/>
      <c r="CYH223" s="110"/>
      <c r="CYI223" s="110"/>
      <c r="CYJ223" s="110"/>
      <c r="CYK223" s="110"/>
      <c r="CYL223" s="110"/>
      <c r="CYM223" s="110"/>
      <c r="CYN223" s="110"/>
      <c r="CYO223" s="110"/>
      <c r="CYP223" s="110"/>
      <c r="CYQ223" s="110"/>
      <c r="CYR223" s="110"/>
      <c r="CYS223" s="110"/>
      <c r="CYT223" s="110"/>
      <c r="CYU223" s="110"/>
      <c r="CYV223" s="110"/>
      <c r="CYW223" s="110"/>
      <c r="CYX223" s="110"/>
      <c r="CYY223" s="110"/>
      <c r="CYZ223" s="110"/>
      <c r="CZA223" s="110"/>
      <c r="CZB223" s="110"/>
      <c r="CZC223" s="110"/>
      <c r="CZD223" s="110"/>
      <c r="CZE223" s="110"/>
      <c r="CZF223" s="110"/>
      <c r="CZG223" s="110"/>
      <c r="CZH223" s="110"/>
      <c r="CZI223" s="110"/>
      <c r="CZJ223" s="110"/>
      <c r="CZK223" s="110"/>
      <c r="CZL223" s="110"/>
      <c r="CZM223" s="110"/>
      <c r="CZN223" s="110"/>
      <c r="CZO223" s="110"/>
      <c r="CZP223" s="110"/>
      <c r="CZQ223" s="110"/>
      <c r="CZR223" s="110"/>
      <c r="CZS223" s="110"/>
      <c r="CZT223" s="110"/>
      <c r="CZU223" s="110"/>
      <c r="CZV223" s="110"/>
      <c r="CZW223" s="110"/>
      <c r="CZX223" s="110"/>
      <c r="CZY223" s="110"/>
      <c r="CZZ223" s="110"/>
      <c r="DAA223" s="110"/>
      <c r="DAB223" s="110"/>
      <c r="DAC223" s="110"/>
      <c r="DAD223" s="110"/>
      <c r="DAE223" s="110"/>
      <c r="DAF223" s="110"/>
      <c r="DAG223" s="110"/>
      <c r="DAH223" s="110"/>
      <c r="DAI223" s="110"/>
      <c r="DAJ223" s="110"/>
      <c r="DAK223" s="110"/>
      <c r="DAL223" s="110"/>
      <c r="DAM223" s="110"/>
      <c r="DAN223" s="110"/>
      <c r="DAO223" s="110"/>
      <c r="DAP223" s="110"/>
      <c r="DAQ223" s="110"/>
      <c r="DAR223" s="110"/>
      <c r="DAS223" s="110"/>
      <c r="DAT223" s="110"/>
      <c r="DAU223" s="110"/>
      <c r="DAV223" s="110"/>
      <c r="DAW223" s="110"/>
      <c r="DAX223" s="110"/>
      <c r="DAY223" s="110"/>
      <c r="DAZ223" s="110"/>
      <c r="DBA223" s="110"/>
      <c r="DBB223" s="110"/>
      <c r="DBC223" s="110"/>
      <c r="DBD223" s="110"/>
      <c r="DBE223" s="110"/>
      <c r="DBF223" s="110"/>
      <c r="DBG223" s="110"/>
      <c r="DBH223" s="110"/>
      <c r="DBI223" s="110"/>
      <c r="DBJ223" s="110"/>
      <c r="DBK223" s="110"/>
      <c r="DBL223" s="110"/>
      <c r="DBM223" s="110"/>
      <c r="DBN223" s="110"/>
      <c r="DBO223" s="110"/>
      <c r="DBP223" s="110"/>
      <c r="DBQ223" s="110"/>
      <c r="DBR223" s="110"/>
      <c r="DBS223" s="110"/>
      <c r="DBT223" s="110"/>
      <c r="DBU223" s="110"/>
      <c r="DBV223" s="110"/>
      <c r="DBW223" s="110"/>
      <c r="DBX223" s="110"/>
      <c r="DBY223" s="110"/>
      <c r="DBZ223" s="110"/>
      <c r="DCA223" s="110"/>
      <c r="DCB223" s="110"/>
      <c r="DCC223" s="110"/>
      <c r="DCD223" s="110"/>
      <c r="DCE223" s="110"/>
      <c r="DCF223" s="110"/>
      <c r="DCG223" s="110"/>
      <c r="DCH223" s="110"/>
      <c r="DCI223" s="110"/>
      <c r="DCJ223" s="110"/>
      <c r="DCK223" s="110"/>
      <c r="DCL223" s="110"/>
      <c r="DCM223" s="110"/>
      <c r="DCN223" s="110"/>
      <c r="DCO223" s="110"/>
      <c r="DCP223" s="110"/>
      <c r="DCQ223" s="110"/>
      <c r="DCR223" s="110"/>
      <c r="DCS223" s="110"/>
      <c r="DCT223" s="110"/>
      <c r="DCU223" s="110"/>
      <c r="DCV223" s="110"/>
      <c r="DCW223" s="110"/>
      <c r="DCX223" s="110"/>
      <c r="DCY223" s="110"/>
      <c r="DCZ223" s="110"/>
      <c r="DDA223" s="110"/>
      <c r="DDB223" s="110"/>
      <c r="DDC223" s="110"/>
      <c r="DDD223" s="110"/>
      <c r="DDE223" s="110"/>
      <c r="DDF223" s="110"/>
      <c r="DDG223" s="110"/>
      <c r="DDH223" s="110"/>
      <c r="DDI223" s="110"/>
      <c r="DDJ223" s="110"/>
      <c r="DDK223" s="110"/>
      <c r="DDL223" s="110"/>
      <c r="DDM223" s="110"/>
      <c r="DDN223" s="110"/>
      <c r="DDO223" s="110"/>
      <c r="DDP223" s="110"/>
      <c r="DDQ223" s="110"/>
      <c r="DDR223" s="110"/>
      <c r="DDS223" s="110"/>
      <c r="DDT223" s="110"/>
      <c r="DDU223" s="110"/>
      <c r="DDV223" s="110"/>
      <c r="DDW223" s="110"/>
      <c r="DDX223" s="110"/>
      <c r="DDY223" s="110"/>
      <c r="DDZ223" s="110"/>
      <c r="DEA223" s="110"/>
      <c r="DEB223" s="110"/>
      <c r="DEC223" s="110"/>
      <c r="DED223" s="110"/>
      <c r="DEE223" s="110"/>
      <c r="DEF223" s="110"/>
      <c r="DEG223" s="110"/>
      <c r="DEH223" s="110"/>
      <c r="DEI223" s="110"/>
      <c r="DEJ223" s="110"/>
      <c r="DEK223" s="110"/>
      <c r="DEL223" s="110"/>
      <c r="DEM223" s="110"/>
      <c r="DEN223" s="110"/>
      <c r="DEO223" s="110"/>
      <c r="DEP223" s="110"/>
      <c r="DEQ223" s="110"/>
      <c r="DER223" s="110"/>
      <c r="DES223" s="110"/>
      <c r="DET223" s="110"/>
      <c r="DEU223" s="110"/>
      <c r="DEV223" s="110"/>
      <c r="DEW223" s="110"/>
      <c r="DEX223" s="110"/>
      <c r="DEY223" s="110"/>
      <c r="DEZ223" s="110"/>
      <c r="DFA223" s="110"/>
      <c r="DFB223" s="110"/>
      <c r="DFC223" s="110"/>
      <c r="DFD223" s="110"/>
      <c r="DFE223" s="110"/>
      <c r="DFF223" s="110"/>
      <c r="DFG223" s="110"/>
      <c r="DFH223" s="110"/>
      <c r="DFI223" s="110"/>
      <c r="DFJ223" s="110"/>
      <c r="DFK223" s="110"/>
      <c r="DFL223" s="110"/>
      <c r="DFM223" s="110"/>
      <c r="DFN223" s="110"/>
      <c r="DFO223" s="110"/>
      <c r="DFP223" s="110"/>
      <c r="DFQ223" s="110"/>
      <c r="DFR223" s="110"/>
      <c r="DFS223" s="110"/>
      <c r="DFT223" s="110"/>
      <c r="DFU223" s="110"/>
      <c r="DFV223" s="110"/>
      <c r="DFW223" s="110"/>
      <c r="DFX223" s="110"/>
      <c r="DFY223" s="110"/>
      <c r="DFZ223" s="110"/>
      <c r="DGA223" s="110"/>
      <c r="DGB223" s="110"/>
      <c r="DGC223" s="110"/>
      <c r="DGD223" s="110"/>
      <c r="DGE223" s="110"/>
      <c r="DGF223" s="110"/>
      <c r="DGG223" s="110"/>
      <c r="DGH223" s="110"/>
      <c r="DGI223" s="110"/>
      <c r="DGJ223" s="110"/>
      <c r="DGK223" s="110"/>
      <c r="DGL223" s="110"/>
      <c r="DGM223" s="110"/>
      <c r="DGN223" s="110"/>
      <c r="DGO223" s="110"/>
      <c r="DGP223" s="110"/>
      <c r="DGQ223" s="110"/>
      <c r="DGR223" s="110"/>
      <c r="DGS223" s="110"/>
      <c r="DGT223" s="110"/>
      <c r="DGU223" s="110"/>
      <c r="DGV223" s="110"/>
      <c r="DGW223" s="110"/>
      <c r="DGX223" s="110"/>
      <c r="DGY223" s="110"/>
      <c r="DGZ223" s="110"/>
      <c r="DHA223" s="110"/>
      <c r="DHB223" s="110"/>
      <c r="DHC223" s="110"/>
      <c r="DHD223" s="110"/>
      <c r="DHE223" s="110"/>
      <c r="DHF223" s="110"/>
      <c r="DHG223" s="110"/>
      <c r="DHH223" s="110"/>
      <c r="DHI223" s="110"/>
      <c r="DHJ223" s="110"/>
      <c r="DHK223" s="110"/>
      <c r="DHL223" s="110"/>
      <c r="DHM223" s="110"/>
      <c r="DHN223" s="110"/>
      <c r="DHO223" s="110"/>
      <c r="DHP223" s="110"/>
      <c r="DHQ223" s="110"/>
      <c r="DHR223" s="110"/>
      <c r="DHS223" s="110"/>
      <c r="DHT223" s="110"/>
      <c r="DHU223" s="110"/>
      <c r="DHV223" s="110"/>
      <c r="DHW223" s="110"/>
      <c r="DHX223" s="110"/>
      <c r="DHY223" s="110"/>
      <c r="DHZ223" s="110"/>
      <c r="DIA223" s="110"/>
      <c r="DIB223" s="110"/>
      <c r="DIC223" s="110"/>
      <c r="DID223" s="110"/>
      <c r="DIE223" s="110"/>
      <c r="DIF223" s="110"/>
      <c r="DIG223" s="110"/>
      <c r="DIH223" s="110"/>
      <c r="DII223" s="110"/>
      <c r="DIJ223" s="110"/>
      <c r="DIK223" s="110"/>
      <c r="DIL223" s="110"/>
      <c r="DIM223" s="110"/>
      <c r="DIN223" s="110"/>
      <c r="DIO223" s="110"/>
      <c r="DIP223" s="110"/>
      <c r="DIQ223" s="110"/>
      <c r="DIR223" s="110"/>
      <c r="DIS223" s="110"/>
      <c r="DIT223" s="110"/>
      <c r="DIU223" s="110"/>
      <c r="DIV223" s="110"/>
      <c r="DIW223" s="110"/>
      <c r="DIX223" s="110"/>
      <c r="DIY223" s="110"/>
      <c r="DIZ223" s="110"/>
      <c r="DJA223" s="110"/>
      <c r="DJB223" s="110"/>
      <c r="DJC223" s="110"/>
      <c r="DJD223" s="110"/>
      <c r="DJE223" s="110"/>
      <c r="DJF223" s="110"/>
      <c r="DJG223" s="110"/>
      <c r="DJH223" s="110"/>
      <c r="DJI223" s="110"/>
      <c r="DJJ223" s="110"/>
      <c r="DJK223" s="110"/>
      <c r="DJL223" s="110"/>
      <c r="DJM223" s="110"/>
      <c r="DJN223" s="110"/>
      <c r="DJO223" s="110"/>
      <c r="DJP223" s="110"/>
      <c r="DJQ223" s="110"/>
      <c r="DJR223" s="110"/>
      <c r="DJS223" s="110"/>
      <c r="DJT223" s="110"/>
      <c r="DJU223" s="110"/>
      <c r="DJV223" s="110"/>
      <c r="DJW223" s="110"/>
      <c r="DJX223" s="110"/>
      <c r="DJY223" s="110"/>
      <c r="DJZ223" s="110"/>
      <c r="DKA223" s="110"/>
      <c r="DKB223" s="110"/>
      <c r="DKC223" s="110"/>
      <c r="DKD223" s="110"/>
      <c r="DKE223" s="110"/>
      <c r="DKF223" s="110"/>
      <c r="DKG223" s="110"/>
      <c r="DKH223" s="110"/>
      <c r="DKI223" s="110"/>
      <c r="DKJ223" s="110"/>
      <c r="DKK223" s="110"/>
      <c r="DKL223" s="110"/>
      <c r="DKM223" s="110"/>
      <c r="DKN223" s="110"/>
      <c r="DKO223" s="110"/>
      <c r="DKP223" s="110"/>
      <c r="DKQ223" s="110"/>
      <c r="DKR223" s="110"/>
      <c r="DKS223" s="110"/>
      <c r="DKT223" s="110"/>
      <c r="DKU223" s="110"/>
      <c r="DKV223" s="110"/>
      <c r="DKW223" s="110"/>
      <c r="DKX223" s="110"/>
      <c r="DKY223" s="110"/>
      <c r="DKZ223" s="110"/>
      <c r="DLA223" s="110"/>
      <c r="DLB223" s="110"/>
      <c r="DLC223" s="110"/>
      <c r="DLD223" s="110"/>
      <c r="DLE223" s="110"/>
      <c r="DLF223" s="110"/>
      <c r="DLG223" s="110"/>
      <c r="DLH223" s="110"/>
      <c r="DLI223" s="110"/>
      <c r="DLJ223" s="110"/>
      <c r="DLK223" s="110"/>
      <c r="DLL223" s="110"/>
      <c r="DLM223" s="110"/>
      <c r="DLN223" s="110"/>
      <c r="DLO223" s="110"/>
      <c r="DLP223" s="110"/>
      <c r="DLQ223" s="110"/>
      <c r="DLR223" s="110"/>
      <c r="DLS223" s="110"/>
      <c r="DLT223" s="110"/>
      <c r="DLU223" s="110"/>
      <c r="DLV223" s="110"/>
      <c r="DLW223" s="110"/>
      <c r="DLX223" s="110"/>
      <c r="DLY223" s="110"/>
      <c r="DLZ223" s="110"/>
      <c r="DMA223" s="110"/>
      <c r="DMB223" s="110"/>
      <c r="DMC223" s="110"/>
      <c r="DMD223" s="110"/>
      <c r="DME223" s="110"/>
      <c r="DMF223" s="110"/>
      <c r="DMG223" s="110"/>
      <c r="DMH223" s="110"/>
      <c r="DMI223" s="110"/>
      <c r="DMJ223" s="110"/>
      <c r="DMK223" s="110"/>
      <c r="DML223" s="110"/>
      <c r="DMM223" s="110"/>
      <c r="DMN223" s="110"/>
      <c r="DMO223" s="110"/>
      <c r="DMP223" s="110"/>
      <c r="DMQ223" s="110"/>
      <c r="DMR223" s="110"/>
      <c r="DMS223" s="110"/>
      <c r="DMT223" s="110"/>
      <c r="DMU223" s="110"/>
      <c r="DMV223" s="110"/>
      <c r="DMW223" s="110"/>
      <c r="DMX223" s="110"/>
      <c r="DMY223" s="110"/>
      <c r="DMZ223" s="110"/>
      <c r="DNA223" s="110"/>
      <c r="DNB223" s="110"/>
      <c r="DNC223" s="110"/>
      <c r="DND223" s="110"/>
      <c r="DNE223" s="110"/>
      <c r="DNF223" s="110"/>
      <c r="DNG223" s="110"/>
      <c r="DNH223" s="110"/>
      <c r="DNI223" s="110"/>
      <c r="DNJ223" s="110"/>
      <c r="DNK223" s="110"/>
      <c r="DNL223" s="110"/>
      <c r="DNM223" s="110"/>
      <c r="DNN223" s="110"/>
      <c r="DNO223" s="110"/>
      <c r="DNP223" s="110"/>
      <c r="DNQ223" s="110"/>
      <c r="DNR223" s="110"/>
      <c r="DNS223" s="110"/>
      <c r="DNT223" s="110"/>
      <c r="DNU223" s="110"/>
      <c r="DNV223" s="110"/>
      <c r="DNW223" s="110"/>
      <c r="DNX223" s="110"/>
      <c r="DNY223" s="110"/>
      <c r="DNZ223" s="110"/>
      <c r="DOA223" s="110"/>
      <c r="DOB223" s="110"/>
      <c r="DOC223" s="110"/>
      <c r="DOD223" s="110"/>
      <c r="DOE223" s="110"/>
      <c r="DOF223" s="110"/>
      <c r="DOG223" s="110"/>
      <c r="DOH223" s="110"/>
      <c r="DOI223" s="110"/>
      <c r="DOJ223" s="110"/>
      <c r="DOK223" s="110"/>
      <c r="DOL223" s="110"/>
      <c r="DOM223" s="110"/>
      <c r="DON223" s="110"/>
      <c r="DOO223" s="110"/>
      <c r="DOP223" s="110"/>
      <c r="DOQ223" s="110"/>
      <c r="DOR223" s="110"/>
      <c r="DOS223" s="110"/>
      <c r="DOT223" s="110"/>
      <c r="DOU223" s="110"/>
      <c r="DOV223" s="110"/>
      <c r="DOW223" s="110"/>
      <c r="DOX223" s="110"/>
      <c r="DOY223" s="110"/>
      <c r="DOZ223" s="110"/>
      <c r="DPA223" s="110"/>
      <c r="DPB223" s="110"/>
      <c r="DPC223" s="110"/>
      <c r="DPD223" s="110"/>
      <c r="DPE223" s="110"/>
      <c r="DPF223" s="110"/>
      <c r="DPG223" s="110"/>
      <c r="DPH223" s="110"/>
      <c r="DPI223" s="110"/>
      <c r="DPJ223" s="110"/>
      <c r="DPK223" s="110"/>
      <c r="DPL223" s="110"/>
      <c r="DPM223" s="110"/>
      <c r="DPN223" s="110"/>
      <c r="DPO223" s="110"/>
      <c r="DPP223" s="110"/>
      <c r="DPQ223" s="110"/>
      <c r="DPR223" s="110"/>
      <c r="DPS223" s="110"/>
      <c r="DPT223" s="110"/>
      <c r="DPU223" s="110"/>
      <c r="DPV223" s="110"/>
      <c r="DPW223" s="110"/>
      <c r="DPX223" s="110"/>
      <c r="DPY223" s="110"/>
      <c r="DPZ223" s="110"/>
      <c r="DQA223" s="110"/>
      <c r="DQB223" s="110"/>
      <c r="DQC223" s="110"/>
      <c r="DQD223" s="110"/>
      <c r="DQE223" s="110"/>
      <c r="DQF223" s="110"/>
      <c r="DQG223" s="110"/>
      <c r="DQH223" s="110"/>
      <c r="DQI223" s="110"/>
      <c r="DQJ223" s="110"/>
      <c r="DQK223" s="110"/>
      <c r="DQL223" s="110"/>
      <c r="DQM223" s="110"/>
      <c r="DQN223" s="110"/>
      <c r="DQO223" s="110"/>
      <c r="DQP223" s="110"/>
      <c r="DQQ223" s="110"/>
      <c r="DQR223" s="110"/>
      <c r="DQS223" s="110"/>
      <c r="DQT223" s="110"/>
      <c r="DQU223" s="110"/>
      <c r="DQV223" s="110"/>
      <c r="DQW223" s="110"/>
      <c r="DQX223" s="110"/>
      <c r="DQY223" s="110"/>
      <c r="DQZ223" s="110"/>
      <c r="DRA223" s="110"/>
      <c r="DRB223" s="110"/>
      <c r="DRC223" s="110"/>
      <c r="DRD223" s="110"/>
      <c r="DRE223" s="110"/>
      <c r="DRF223" s="110"/>
      <c r="DRG223" s="110"/>
      <c r="DRH223" s="110"/>
      <c r="DRI223" s="110"/>
      <c r="DRJ223" s="110"/>
      <c r="DRK223" s="110"/>
      <c r="DRL223" s="110"/>
      <c r="DRM223" s="110"/>
      <c r="DRN223" s="110"/>
      <c r="DRO223" s="110"/>
      <c r="DRP223" s="110"/>
      <c r="DRQ223" s="110"/>
      <c r="DRR223" s="110"/>
      <c r="DRS223" s="110"/>
      <c r="DRT223" s="110"/>
      <c r="DRU223" s="110"/>
      <c r="DRV223" s="110"/>
      <c r="DRW223" s="110"/>
      <c r="DRX223" s="110"/>
      <c r="DRY223" s="110"/>
      <c r="DRZ223" s="110"/>
      <c r="DSA223" s="110"/>
      <c r="DSB223" s="110"/>
      <c r="DSC223" s="110"/>
      <c r="DSD223" s="110"/>
      <c r="DSE223" s="110"/>
      <c r="DSF223" s="110"/>
      <c r="DSG223" s="110"/>
      <c r="DSH223" s="110"/>
      <c r="DSI223" s="110"/>
      <c r="DSJ223" s="110"/>
      <c r="DSK223" s="110"/>
      <c r="DSL223" s="110"/>
      <c r="DSM223" s="110"/>
      <c r="DSN223" s="110"/>
      <c r="DSO223" s="110"/>
      <c r="DSP223" s="110"/>
      <c r="DSQ223" s="110"/>
      <c r="DSR223" s="110"/>
      <c r="DSS223" s="110"/>
      <c r="DST223" s="110"/>
      <c r="DSU223" s="110"/>
      <c r="DSV223" s="110"/>
      <c r="DSW223" s="110"/>
      <c r="DSX223" s="110"/>
      <c r="DSY223" s="110"/>
      <c r="DSZ223" s="110"/>
      <c r="DTA223" s="110"/>
      <c r="DTB223" s="110"/>
      <c r="DTC223" s="110"/>
      <c r="DTD223" s="110"/>
      <c r="DTE223" s="110"/>
      <c r="DTF223" s="110"/>
      <c r="DTG223" s="110"/>
      <c r="DTH223" s="110"/>
      <c r="DTI223" s="110"/>
      <c r="DTJ223" s="110"/>
      <c r="DTK223" s="110"/>
      <c r="DTL223" s="110"/>
      <c r="DTM223" s="110"/>
      <c r="DTN223" s="110"/>
      <c r="DTO223" s="110"/>
      <c r="DTP223" s="110"/>
      <c r="DTQ223" s="110"/>
      <c r="DTR223" s="110"/>
      <c r="DTS223" s="110"/>
      <c r="DTT223" s="110"/>
      <c r="DTU223" s="110"/>
      <c r="DTV223" s="110"/>
      <c r="DTW223" s="110"/>
      <c r="DTX223" s="110"/>
      <c r="DTY223" s="110"/>
      <c r="DTZ223" s="110"/>
      <c r="DUA223" s="110"/>
      <c r="DUB223" s="110"/>
      <c r="DUC223" s="110"/>
      <c r="DUD223" s="110"/>
      <c r="DUE223" s="110"/>
      <c r="DUF223" s="110"/>
      <c r="DUG223" s="110"/>
      <c r="DUH223" s="110"/>
      <c r="DUI223" s="110"/>
      <c r="DUJ223" s="110"/>
      <c r="DUK223" s="110"/>
      <c r="DUL223" s="110"/>
      <c r="DUM223" s="110"/>
      <c r="DUN223" s="110"/>
      <c r="DUO223" s="110"/>
      <c r="DUP223" s="110"/>
      <c r="DUQ223" s="110"/>
      <c r="DUR223" s="110"/>
      <c r="DUS223" s="110"/>
      <c r="DUT223" s="110"/>
      <c r="DUU223" s="110"/>
      <c r="DUV223" s="110"/>
      <c r="DUW223" s="110"/>
      <c r="DUX223" s="110"/>
      <c r="DUY223" s="110"/>
      <c r="DUZ223" s="110"/>
      <c r="DVA223" s="110"/>
      <c r="DVB223" s="110"/>
      <c r="DVC223" s="110"/>
      <c r="DVD223" s="110"/>
      <c r="DVE223" s="110"/>
      <c r="DVF223" s="110"/>
      <c r="DVG223" s="110"/>
      <c r="DVH223" s="110"/>
      <c r="DVI223" s="110"/>
      <c r="DVJ223" s="110"/>
      <c r="DVK223" s="110"/>
      <c r="DVL223" s="110"/>
      <c r="DVM223" s="110"/>
      <c r="DVN223" s="110"/>
      <c r="DVO223" s="110"/>
      <c r="DVP223" s="110"/>
      <c r="DVQ223" s="110"/>
      <c r="DVR223" s="110"/>
      <c r="DVS223" s="110"/>
      <c r="DVT223" s="110"/>
      <c r="DVU223" s="110"/>
      <c r="DVV223" s="110"/>
      <c r="DVW223" s="110"/>
      <c r="DVX223" s="110"/>
      <c r="DVY223" s="110"/>
      <c r="DVZ223" s="110"/>
      <c r="DWA223" s="110"/>
      <c r="DWB223" s="110"/>
      <c r="DWC223" s="110"/>
      <c r="DWD223" s="110"/>
      <c r="DWE223" s="110"/>
      <c r="DWF223" s="110"/>
      <c r="DWG223" s="110"/>
      <c r="DWH223" s="110"/>
      <c r="DWI223" s="110"/>
      <c r="DWJ223" s="110"/>
      <c r="DWK223" s="110"/>
      <c r="DWL223" s="110"/>
      <c r="DWM223" s="110"/>
      <c r="DWN223" s="110"/>
      <c r="DWO223" s="110"/>
      <c r="DWP223" s="110"/>
      <c r="DWQ223" s="110"/>
      <c r="DWR223" s="110"/>
      <c r="DWS223" s="110"/>
      <c r="DWT223" s="110"/>
      <c r="DWU223" s="110"/>
      <c r="DWV223" s="110"/>
      <c r="DWW223" s="110"/>
      <c r="DWX223" s="110"/>
      <c r="DWY223" s="110"/>
      <c r="DWZ223" s="110"/>
      <c r="DXA223" s="110"/>
      <c r="DXB223" s="110"/>
      <c r="DXC223" s="110"/>
      <c r="DXD223" s="110"/>
      <c r="DXE223" s="110"/>
      <c r="DXF223" s="110"/>
      <c r="DXG223" s="110"/>
      <c r="DXH223" s="110"/>
      <c r="DXI223" s="110"/>
      <c r="DXJ223" s="110"/>
      <c r="DXK223" s="110"/>
      <c r="DXL223" s="110"/>
      <c r="DXM223" s="110"/>
      <c r="DXN223" s="110"/>
      <c r="DXO223" s="110"/>
      <c r="DXP223" s="110"/>
      <c r="DXQ223" s="110"/>
      <c r="DXR223" s="110"/>
      <c r="DXS223" s="110"/>
      <c r="DXT223" s="110"/>
      <c r="DXU223" s="110"/>
      <c r="DXV223" s="110"/>
      <c r="DXW223" s="110"/>
      <c r="DXX223" s="110"/>
      <c r="DXY223" s="110"/>
      <c r="DXZ223" s="110"/>
      <c r="DYA223" s="110"/>
      <c r="DYB223" s="110"/>
      <c r="DYC223" s="110"/>
      <c r="DYD223" s="110"/>
      <c r="DYE223" s="110"/>
      <c r="DYF223" s="110"/>
      <c r="DYG223" s="110"/>
      <c r="DYH223" s="110"/>
      <c r="DYI223" s="110"/>
      <c r="DYJ223" s="110"/>
      <c r="DYK223" s="110"/>
      <c r="DYL223" s="110"/>
      <c r="DYM223" s="110"/>
      <c r="DYN223" s="110"/>
      <c r="DYO223" s="110"/>
      <c r="DYP223" s="110"/>
      <c r="DYQ223" s="110"/>
      <c r="DYR223" s="110"/>
      <c r="DYS223" s="110"/>
      <c r="DYT223" s="110"/>
      <c r="DYU223" s="110"/>
      <c r="DYV223" s="110"/>
      <c r="DYW223" s="110"/>
      <c r="DYX223" s="110"/>
      <c r="DYY223" s="110"/>
      <c r="DYZ223" s="110"/>
      <c r="DZA223" s="110"/>
      <c r="DZB223" s="110"/>
      <c r="DZC223" s="110"/>
      <c r="DZD223" s="110"/>
      <c r="DZE223" s="110"/>
      <c r="DZF223" s="110"/>
      <c r="DZG223" s="110"/>
      <c r="DZH223" s="110"/>
      <c r="DZI223" s="110"/>
      <c r="DZJ223" s="110"/>
      <c r="DZK223" s="110"/>
      <c r="DZL223" s="110"/>
      <c r="DZM223" s="110"/>
      <c r="DZN223" s="110"/>
      <c r="DZO223" s="110"/>
      <c r="DZP223" s="110"/>
      <c r="DZQ223" s="110"/>
      <c r="DZR223" s="110"/>
      <c r="DZS223" s="110"/>
      <c r="DZT223" s="110"/>
      <c r="DZU223" s="110"/>
      <c r="DZV223" s="110"/>
      <c r="DZW223" s="110"/>
      <c r="DZX223" s="110"/>
      <c r="DZY223" s="110"/>
      <c r="DZZ223" s="110"/>
      <c r="EAA223" s="110"/>
      <c r="EAB223" s="110"/>
      <c r="EAC223" s="110"/>
      <c r="EAD223" s="110"/>
      <c r="EAE223" s="110"/>
      <c r="EAF223" s="110"/>
      <c r="EAG223" s="110"/>
      <c r="EAH223" s="110"/>
      <c r="EAI223" s="110"/>
      <c r="EAJ223" s="110"/>
      <c r="EAK223" s="110"/>
      <c r="EAL223" s="110"/>
      <c r="EAM223" s="110"/>
      <c r="EAN223" s="110"/>
      <c r="EAO223" s="110"/>
      <c r="EAP223" s="110"/>
      <c r="EAQ223" s="110"/>
      <c r="EAR223" s="110"/>
      <c r="EAS223" s="110"/>
      <c r="EAT223" s="110"/>
      <c r="EAU223" s="110"/>
      <c r="EAV223" s="110"/>
      <c r="EAW223" s="110"/>
      <c r="EAX223" s="110"/>
      <c r="EAY223" s="110"/>
      <c r="EAZ223" s="110"/>
      <c r="EBA223" s="110"/>
      <c r="EBB223" s="110"/>
      <c r="EBC223" s="110"/>
      <c r="EBD223" s="110"/>
      <c r="EBE223" s="110"/>
      <c r="EBF223" s="110"/>
      <c r="EBG223" s="110"/>
      <c r="EBH223" s="110"/>
      <c r="EBI223" s="110"/>
      <c r="EBJ223" s="110"/>
      <c r="EBK223" s="110"/>
      <c r="EBL223" s="110"/>
      <c r="EBM223" s="110"/>
      <c r="EBN223" s="110"/>
      <c r="EBO223" s="110"/>
      <c r="EBP223" s="110"/>
      <c r="EBQ223" s="110"/>
      <c r="EBR223" s="110"/>
      <c r="EBS223" s="110"/>
      <c r="EBT223" s="110"/>
      <c r="EBU223" s="110"/>
      <c r="EBV223" s="110"/>
      <c r="EBW223" s="110"/>
      <c r="EBX223" s="110"/>
      <c r="EBY223" s="110"/>
      <c r="EBZ223" s="110"/>
      <c r="ECA223" s="110"/>
      <c r="ECB223" s="110"/>
      <c r="ECC223" s="110"/>
      <c r="ECD223" s="110"/>
      <c r="ECE223" s="110"/>
      <c r="ECF223" s="110"/>
      <c r="ECG223" s="110"/>
      <c r="ECH223" s="110"/>
      <c r="ECI223" s="110"/>
      <c r="ECJ223" s="110"/>
      <c r="ECK223" s="110"/>
      <c r="ECL223" s="110"/>
      <c r="ECM223" s="110"/>
      <c r="ECN223" s="110"/>
      <c r="ECO223" s="110"/>
      <c r="ECP223" s="110"/>
      <c r="ECQ223" s="110"/>
      <c r="ECR223" s="110"/>
      <c r="ECS223" s="110"/>
      <c r="ECT223" s="110"/>
      <c r="ECU223" s="110"/>
      <c r="ECV223" s="110"/>
      <c r="ECW223" s="110"/>
      <c r="ECX223" s="110"/>
      <c r="ECY223" s="110"/>
      <c r="ECZ223" s="110"/>
      <c r="EDA223" s="110"/>
      <c r="EDB223" s="110"/>
      <c r="EDC223" s="110"/>
      <c r="EDD223" s="110"/>
      <c r="EDE223" s="110"/>
      <c r="EDF223" s="110"/>
      <c r="EDG223" s="110"/>
      <c r="EDH223" s="110"/>
      <c r="EDI223" s="110"/>
      <c r="EDJ223" s="110"/>
      <c r="EDK223" s="110"/>
      <c r="EDL223" s="110"/>
      <c r="EDM223" s="110"/>
      <c r="EDN223" s="110"/>
      <c r="EDO223" s="110"/>
      <c r="EDP223" s="110"/>
      <c r="EDQ223" s="110"/>
      <c r="EDR223" s="110"/>
      <c r="EDS223" s="110"/>
      <c r="EDT223" s="110"/>
      <c r="EDU223" s="110"/>
      <c r="EDV223" s="110"/>
      <c r="EDW223" s="110"/>
      <c r="EDX223" s="110"/>
      <c r="EDY223" s="110"/>
      <c r="EDZ223" s="110"/>
      <c r="EEA223" s="110"/>
      <c r="EEB223" s="110"/>
      <c r="EEC223" s="110"/>
      <c r="EED223" s="110"/>
      <c r="EEE223" s="110"/>
      <c r="EEF223" s="110"/>
      <c r="EEG223" s="110"/>
      <c r="EEH223" s="110"/>
      <c r="EEI223" s="110"/>
      <c r="EEJ223" s="110"/>
      <c r="EEK223" s="110"/>
      <c r="EEL223" s="110"/>
      <c r="EEM223" s="110"/>
      <c r="EEN223" s="110"/>
      <c r="EEO223" s="110"/>
      <c r="EEP223" s="110"/>
      <c r="EEQ223" s="110"/>
      <c r="EER223" s="110"/>
      <c r="EES223" s="110"/>
      <c r="EET223" s="110"/>
      <c r="EEU223" s="110"/>
      <c r="EEV223" s="110"/>
      <c r="EEW223" s="110"/>
      <c r="EEX223" s="110"/>
      <c r="EEY223" s="110"/>
      <c r="EEZ223" s="110"/>
      <c r="EFA223" s="110"/>
      <c r="EFB223" s="110"/>
      <c r="EFC223" s="110"/>
      <c r="EFD223" s="110"/>
      <c r="EFE223" s="110"/>
      <c r="EFF223" s="110"/>
      <c r="EFG223" s="110"/>
      <c r="EFH223" s="110"/>
      <c r="EFI223" s="110"/>
      <c r="EFJ223" s="110"/>
      <c r="EFK223" s="110"/>
      <c r="EFL223" s="110"/>
      <c r="EFM223" s="110"/>
      <c r="EFN223" s="110"/>
      <c r="EFO223" s="110"/>
      <c r="EFP223" s="110"/>
      <c r="EFQ223" s="110"/>
      <c r="EFR223" s="110"/>
      <c r="EFS223" s="110"/>
      <c r="EFT223" s="110"/>
      <c r="EFU223" s="110"/>
      <c r="EFV223" s="110"/>
      <c r="EFW223" s="110"/>
      <c r="EFX223" s="110"/>
      <c r="EFY223" s="110"/>
      <c r="EFZ223" s="110"/>
      <c r="EGA223" s="110"/>
      <c r="EGB223" s="110"/>
      <c r="EGC223" s="110"/>
      <c r="EGD223" s="110"/>
      <c r="EGE223" s="110"/>
      <c r="EGF223" s="110"/>
      <c r="EGG223" s="110"/>
      <c r="EGH223" s="110"/>
      <c r="EGI223" s="110"/>
      <c r="EGJ223" s="110"/>
      <c r="EGK223" s="110"/>
      <c r="EGL223" s="110"/>
      <c r="EGM223" s="110"/>
      <c r="EGN223" s="110"/>
      <c r="EGO223" s="110"/>
      <c r="EGP223" s="110"/>
      <c r="EGQ223" s="110"/>
      <c r="EGR223" s="110"/>
      <c r="EGS223" s="110"/>
      <c r="EGT223" s="110"/>
      <c r="EGU223" s="110"/>
      <c r="EGV223" s="110"/>
      <c r="EGW223" s="110"/>
      <c r="EGX223" s="110"/>
      <c r="EGY223" s="110"/>
      <c r="EGZ223" s="110"/>
      <c r="EHA223" s="110"/>
      <c r="EHB223" s="110"/>
      <c r="EHC223" s="110"/>
      <c r="EHD223" s="110"/>
      <c r="EHE223" s="110"/>
      <c r="EHF223" s="110"/>
      <c r="EHG223" s="110"/>
      <c r="EHH223" s="110"/>
      <c r="EHI223" s="110"/>
      <c r="EHJ223" s="110"/>
      <c r="EHK223" s="110"/>
      <c r="EHL223" s="110"/>
      <c r="EHM223" s="110"/>
      <c r="EHN223" s="110"/>
      <c r="EHO223" s="110"/>
      <c r="EHP223" s="110"/>
      <c r="EHQ223" s="110"/>
      <c r="EHR223" s="110"/>
      <c r="EHS223" s="110"/>
      <c r="EHT223" s="110"/>
      <c r="EHU223" s="110"/>
      <c r="EHV223" s="110"/>
      <c r="EHW223" s="110"/>
      <c r="EHX223" s="110"/>
      <c r="EHY223" s="110"/>
      <c r="EHZ223" s="110"/>
      <c r="EIA223" s="110"/>
      <c r="EIB223" s="110"/>
      <c r="EIC223" s="110"/>
      <c r="EID223" s="110"/>
      <c r="EIE223" s="110"/>
      <c r="EIF223" s="110"/>
      <c r="EIG223" s="110"/>
      <c r="EIH223" s="110"/>
      <c r="EII223" s="110"/>
      <c r="EIJ223" s="110"/>
      <c r="EIK223" s="110"/>
      <c r="EIL223" s="110"/>
      <c r="EIM223" s="110"/>
      <c r="EIN223" s="110"/>
      <c r="EIO223" s="110"/>
      <c r="EIP223" s="110"/>
      <c r="EIQ223" s="110"/>
      <c r="EIR223" s="110"/>
      <c r="EIS223" s="110"/>
      <c r="EIT223" s="110"/>
      <c r="EIU223" s="110"/>
      <c r="EIV223" s="110"/>
      <c r="EIW223" s="110"/>
      <c r="EIX223" s="110"/>
      <c r="EIY223" s="110"/>
      <c r="EIZ223" s="110"/>
      <c r="EJA223" s="110"/>
      <c r="EJB223" s="110"/>
      <c r="EJC223" s="110"/>
      <c r="EJD223" s="110"/>
      <c r="EJE223" s="110"/>
      <c r="EJF223" s="110"/>
      <c r="EJG223" s="110"/>
      <c r="EJH223" s="110"/>
      <c r="EJI223" s="110"/>
      <c r="EJJ223" s="110"/>
      <c r="EJK223" s="110"/>
      <c r="EJL223" s="110"/>
      <c r="EJM223" s="110"/>
      <c r="EJN223" s="110"/>
      <c r="EJO223" s="110"/>
      <c r="EJP223" s="110"/>
      <c r="EJQ223" s="110"/>
      <c r="EJR223" s="110"/>
      <c r="EJS223" s="110"/>
      <c r="EJT223" s="110"/>
      <c r="EJU223" s="110"/>
      <c r="EJV223" s="110"/>
      <c r="EJW223" s="110"/>
      <c r="EJX223" s="110"/>
      <c r="EJY223" s="110"/>
      <c r="EJZ223" s="110"/>
      <c r="EKA223" s="110"/>
      <c r="EKB223" s="110"/>
      <c r="EKC223" s="110"/>
      <c r="EKD223" s="110"/>
      <c r="EKE223" s="110"/>
      <c r="EKF223" s="110"/>
      <c r="EKG223" s="110"/>
      <c r="EKH223" s="110"/>
      <c r="EKI223" s="110"/>
      <c r="EKJ223" s="110"/>
      <c r="EKK223" s="110"/>
      <c r="EKL223" s="110"/>
      <c r="EKM223" s="110"/>
      <c r="EKN223" s="110"/>
      <c r="EKO223" s="110"/>
      <c r="EKP223" s="110"/>
      <c r="EKQ223" s="110"/>
      <c r="EKR223" s="110"/>
      <c r="EKS223" s="110"/>
      <c r="EKT223" s="110"/>
      <c r="EKU223" s="110"/>
      <c r="EKV223" s="110"/>
      <c r="EKW223" s="110"/>
      <c r="EKX223" s="110"/>
      <c r="EKY223" s="110"/>
      <c r="EKZ223" s="110"/>
      <c r="ELA223" s="110"/>
      <c r="ELB223" s="110"/>
      <c r="ELC223" s="110"/>
      <c r="ELD223" s="110"/>
      <c r="ELE223" s="110"/>
      <c r="ELF223" s="110"/>
      <c r="ELG223" s="110"/>
      <c r="ELH223" s="110"/>
      <c r="ELI223" s="110"/>
      <c r="ELJ223" s="110"/>
      <c r="ELK223" s="110"/>
      <c r="ELL223" s="110"/>
      <c r="ELM223" s="110"/>
      <c r="ELN223" s="110"/>
      <c r="ELO223" s="110"/>
      <c r="ELP223" s="110"/>
      <c r="ELQ223" s="110"/>
      <c r="ELR223" s="110"/>
      <c r="ELS223" s="110"/>
      <c r="ELT223" s="110"/>
      <c r="ELU223" s="110"/>
      <c r="ELV223" s="110"/>
      <c r="ELW223" s="110"/>
      <c r="ELX223" s="110"/>
      <c r="ELY223" s="110"/>
      <c r="ELZ223" s="110"/>
      <c r="EMA223" s="110"/>
      <c r="EMB223" s="110"/>
      <c r="EMC223" s="110"/>
      <c r="EMD223" s="110"/>
      <c r="EME223" s="110"/>
      <c r="EMF223" s="110"/>
      <c r="EMG223" s="110"/>
      <c r="EMH223" s="110"/>
      <c r="EMI223" s="110"/>
      <c r="EMJ223" s="110"/>
      <c r="EMK223" s="110"/>
      <c r="EML223" s="110"/>
      <c r="EMM223" s="110"/>
      <c r="EMN223" s="110"/>
      <c r="EMO223" s="110"/>
      <c r="EMP223" s="110"/>
      <c r="EMQ223" s="110"/>
      <c r="EMR223" s="110"/>
      <c r="EMS223" s="110"/>
      <c r="EMT223" s="110"/>
      <c r="EMU223" s="110"/>
      <c r="EMV223" s="110"/>
      <c r="EMW223" s="110"/>
      <c r="EMX223" s="110"/>
      <c r="EMY223" s="110"/>
      <c r="EMZ223" s="110"/>
      <c r="ENA223" s="110"/>
      <c r="ENB223" s="110"/>
      <c r="ENC223" s="110"/>
      <c r="END223" s="110"/>
      <c r="ENE223" s="110"/>
      <c r="ENF223" s="110"/>
      <c r="ENG223" s="110"/>
      <c r="ENH223" s="110"/>
      <c r="ENI223" s="110"/>
      <c r="ENJ223" s="110"/>
      <c r="ENK223" s="110"/>
      <c r="ENL223" s="110"/>
      <c r="ENM223" s="110"/>
      <c r="ENN223" s="110"/>
      <c r="ENO223" s="110"/>
      <c r="ENP223" s="110"/>
      <c r="ENQ223" s="110"/>
      <c r="ENR223" s="110"/>
      <c r="ENS223" s="110"/>
      <c r="ENT223" s="110"/>
      <c r="ENU223" s="110"/>
      <c r="ENV223" s="110"/>
      <c r="ENW223" s="110"/>
      <c r="ENX223" s="110"/>
      <c r="ENY223" s="110"/>
      <c r="ENZ223" s="110"/>
      <c r="EOA223" s="110"/>
      <c r="EOB223" s="110"/>
      <c r="EOC223" s="110"/>
      <c r="EOD223" s="110"/>
      <c r="EOE223" s="110"/>
      <c r="EOF223" s="110"/>
      <c r="EOG223" s="110"/>
      <c r="EOH223" s="110"/>
      <c r="EOI223" s="110"/>
      <c r="EOJ223" s="110"/>
      <c r="EOK223" s="110"/>
      <c r="EOL223" s="110"/>
      <c r="EOM223" s="110"/>
      <c r="EON223" s="110"/>
      <c r="EOO223" s="110"/>
      <c r="EOP223" s="110"/>
      <c r="EOQ223" s="110"/>
      <c r="EOR223" s="110"/>
      <c r="EOS223" s="110"/>
      <c r="EOT223" s="110"/>
      <c r="EOU223" s="110"/>
      <c r="EOV223" s="110"/>
      <c r="EOW223" s="110"/>
      <c r="EOX223" s="110"/>
      <c r="EOY223" s="110"/>
      <c r="EOZ223" s="110"/>
      <c r="EPA223" s="110"/>
      <c r="EPB223" s="110"/>
      <c r="EPC223" s="110"/>
      <c r="EPD223" s="110"/>
      <c r="EPE223" s="110"/>
      <c r="EPF223" s="110"/>
      <c r="EPG223" s="110"/>
      <c r="EPH223" s="110"/>
      <c r="EPI223" s="110"/>
      <c r="EPJ223" s="110"/>
      <c r="EPK223" s="110"/>
      <c r="EPL223" s="110"/>
      <c r="EPM223" s="110"/>
      <c r="EPN223" s="110"/>
      <c r="EPO223" s="110"/>
      <c r="EPP223" s="110"/>
      <c r="EPQ223" s="110"/>
      <c r="EPR223" s="110"/>
      <c r="EPS223" s="110"/>
      <c r="EPT223" s="110"/>
      <c r="EPU223" s="110"/>
      <c r="EPV223" s="110"/>
      <c r="EPW223" s="110"/>
      <c r="EPX223" s="110"/>
      <c r="EPY223" s="110"/>
      <c r="EPZ223" s="110"/>
      <c r="EQA223" s="110"/>
      <c r="EQB223" s="110"/>
      <c r="EQC223" s="110"/>
      <c r="EQD223" s="110"/>
      <c r="EQE223" s="110"/>
      <c r="EQF223" s="110"/>
      <c r="EQG223" s="110"/>
      <c r="EQH223" s="110"/>
      <c r="EQI223" s="110"/>
      <c r="EQJ223" s="110"/>
      <c r="EQK223" s="110"/>
      <c r="EQL223" s="110"/>
      <c r="EQM223" s="110"/>
      <c r="EQN223" s="110"/>
      <c r="EQO223" s="110"/>
      <c r="EQP223" s="110"/>
      <c r="EQQ223" s="110"/>
      <c r="EQR223" s="110"/>
      <c r="EQS223" s="110"/>
      <c r="EQT223" s="110"/>
      <c r="EQU223" s="110"/>
      <c r="EQV223" s="110"/>
      <c r="EQW223" s="110"/>
      <c r="EQX223" s="110"/>
      <c r="EQY223" s="110"/>
      <c r="EQZ223" s="110"/>
      <c r="ERA223" s="110"/>
      <c r="ERB223" s="110"/>
      <c r="ERC223" s="110"/>
      <c r="ERD223" s="110"/>
      <c r="ERE223" s="110"/>
      <c r="ERF223" s="110"/>
      <c r="ERG223" s="110"/>
      <c r="ERH223" s="110"/>
      <c r="ERI223" s="110"/>
      <c r="ERJ223" s="110"/>
      <c r="ERK223" s="110"/>
      <c r="ERL223" s="110"/>
      <c r="ERM223" s="110"/>
      <c r="ERN223" s="110"/>
      <c r="ERO223" s="110"/>
      <c r="ERP223" s="110"/>
      <c r="ERQ223" s="110"/>
      <c r="ERR223" s="110"/>
      <c r="ERS223" s="110"/>
      <c r="ERT223" s="110"/>
      <c r="ERU223" s="110"/>
      <c r="ERV223" s="110"/>
      <c r="ERW223" s="110"/>
      <c r="ERX223" s="110"/>
      <c r="ERY223" s="110"/>
      <c r="ERZ223" s="110"/>
      <c r="ESA223" s="110"/>
      <c r="ESB223" s="110"/>
      <c r="ESC223" s="110"/>
      <c r="ESD223" s="110"/>
      <c r="ESE223" s="110"/>
      <c r="ESF223" s="110"/>
      <c r="ESG223" s="110"/>
      <c r="ESH223" s="110"/>
      <c r="ESI223" s="110"/>
      <c r="ESJ223" s="110"/>
      <c r="ESK223" s="110"/>
      <c r="ESL223" s="110"/>
      <c r="ESM223" s="110"/>
      <c r="ESN223" s="110"/>
      <c r="ESO223" s="110"/>
      <c r="ESP223" s="110"/>
      <c r="ESQ223" s="110"/>
      <c r="ESR223" s="110"/>
      <c r="ESS223" s="110"/>
      <c r="EST223" s="110"/>
      <c r="ESU223" s="110"/>
      <c r="ESV223" s="110"/>
      <c r="ESW223" s="110"/>
      <c r="ESX223" s="110"/>
      <c r="ESY223" s="110"/>
      <c r="ESZ223" s="110"/>
      <c r="ETA223" s="110"/>
      <c r="ETB223" s="110"/>
      <c r="ETC223" s="110"/>
      <c r="ETD223" s="110"/>
      <c r="ETE223" s="110"/>
      <c r="ETF223" s="110"/>
      <c r="ETG223" s="110"/>
      <c r="ETH223" s="110"/>
      <c r="ETI223" s="110"/>
      <c r="ETJ223" s="110"/>
      <c r="ETK223" s="110"/>
      <c r="ETL223" s="110"/>
      <c r="ETM223" s="110"/>
      <c r="ETN223" s="110"/>
      <c r="ETO223" s="110"/>
      <c r="ETP223" s="110"/>
      <c r="ETQ223" s="110"/>
      <c r="ETR223" s="110"/>
      <c r="ETS223" s="110"/>
      <c r="ETT223" s="110"/>
      <c r="ETU223" s="110"/>
      <c r="ETV223" s="110"/>
      <c r="ETW223" s="110"/>
      <c r="ETX223" s="110"/>
      <c r="ETY223" s="110"/>
      <c r="ETZ223" s="110"/>
      <c r="EUA223" s="110"/>
      <c r="EUB223" s="110"/>
      <c r="EUC223" s="110"/>
      <c r="EUD223" s="110"/>
      <c r="EUE223" s="110"/>
      <c r="EUF223" s="110"/>
      <c r="EUG223" s="110"/>
      <c r="EUH223" s="110"/>
      <c r="EUI223" s="110"/>
      <c r="EUJ223" s="110"/>
      <c r="EUK223" s="110"/>
      <c r="EUL223" s="110"/>
      <c r="EUM223" s="110"/>
      <c r="EUN223" s="110"/>
      <c r="EUO223" s="110"/>
      <c r="EUP223" s="110"/>
      <c r="EUQ223" s="110"/>
      <c r="EUR223" s="110"/>
      <c r="EUS223" s="110"/>
      <c r="EUT223" s="110"/>
      <c r="EUU223" s="110"/>
      <c r="EUV223" s="110"/>
      <c r="EUW223" s="110"/>
      <c r="EUX223" s="110"/>
      <c r="EUY223" s="110"/>
      <c r="EUZ223" s="110"/>
      <c r="EVA223" s="110"/>
      <c r="EVB223" s="110"/>
      <c r="EVC223" s="110"/>
      <c r="EVD223" s="110"/>
      <c r="EVE223" s="110"/>
      <c r="EVF223" s="110"/>
      <c r="EVG223" s="110"/>
      <c r="EVH223" s="110"/>
      <c r="EVI223" s="110"/>
      <c r="EVJ223" s="110"/>
      <c r="EVK223" s="110"/>
      <c r="EVL223" s="110"/>
      <c r="EVM223" s="110"/>
      <c r="EVN223" s="110"/>
      <c r="EVO223" s="110"/>
      <c r="EVP223" s="110"/>
      <c r="EVQ223" s="110"/>
      <c r="EVR223" s="110"/>
      <c r="EVS223" s="110"/>
      <c r="EVT223" s="110"/>
      <c r="EVU223" s="110"/>
      <c r="EVV223" s="110"/>
      <c r="EVW223" s="110"/>
      <c r="EVX223" s="110"/>
      <c r="EVY223" s="110"/>
      <c r="EVZ223" s="110"/>
      <c r="EWA223" s="110"/>
      <c r="EWB223" s="110"/>
      <c r="EWC223" s="110"/>
      <c r="EWD223" s="110"/>
      <c r="EWE223" s="110"/>
      <c r="EWF223" s="110"/>
      <c r="EWG223" s="110"/>
      <c r="EWH223" s="110"/>
      <c r="EWI223" s="110"/>
      <c r="EWJ223" s="110"/>
      <c r="EWK223" s="110"/>
      <c r="EWL223" s="110"/>
      <c r="EWM223" s="110"/>
      <c r="EWN223" s="110"/>
      <c r="EWO223" s="110"/>
      <c r="EWP223" s="110"/>
      <c r="EWQ223" s="110"/>
      <c r="EWR223" s="110"/>
      <c r="EWS223" s="110"/>
      <c r="EWT223" s="110"/>
      <c r="EWU223" s="110"/>
      <c r="EWV223" s="110"/>
      <c r="EWW223" s="110"/>
      <c r="EWX223" s="110"/>
      <c r="EWY223" s="110"/>
      <c r="EWZ223" s="110"/>
      <c r="EXA223" s="110"/>
      <c r="EXB223" s="110"/>
      <c r="EXC223" s="110"/>
      <c r="EXD223" s="110"/>
      <c r="EXE223" s="110"/>
      <c r="EXF223" s="110"/>
      <c r="EXG223" s="110"/>
      <c r="EXH223" s="110"/>
      <c r="EXI223" s="110"/>
      <c r="EXJ223" s="110"/>
      <c r="EXK223" s="110"/>
      <c r="EXL223" s="110"/>
      <c r="EXM223" s="110"/>
      <c r="EXN223" s="110"/>
      <c r="EXO223" s="110"/>
      <c r="EXP223" s="110"/>
      <c r="EXQ223" s="110"/>
      <c r="EXR223" s="110"/>
      <c r="EXS223" s="110"/>
      <c r="EXT223" s="110"/>
      <c r="EXU223" s="110"/>
      <c r="EXV223" s="110"/>
      <c r="EXW223" s="110"/>
      <c r="EXX223" s="110"/>
      <c r="EXY223" s="110"/>
      <c r="EXZ223" s="110"/>
      <c r="EYA223" s="110"/>
      <c r="EYB223" s="110"/>
      <c r="EYC223" s="110"/>
      <c r="EYD223" s="110"/>
      <c r="EYE223" s="110"/>
      <c r="EYF223" s="110"/>
      <c r="EYG223" s="110"/>
      <c r="EYH223" s="110"/>
      <c r="EYI223" s="110"/>
      <c r="EYJ223" s="110"/>
      <c r="EYK223" s="110"/>
      <c r="EYL223" s="110"/>
      <c r="EYM223" s="110"/>
      <c r="EYN223" s="110"/>
      <c r="EYO223" s="110"/>
      <c r="EYP223" s="110"/>
      <c r="EYQ223" s="110"/>
      <c r="EYR223" s="110"/>
      <c r="EYS223" s="110"/>
      <c r="EYT223" s="110"/>
      <c r="EYU223" s="110"/>
      <c r="EYV223" s="110"/>
      <c r="EYW223" s="110"/>
      <c r="EYX223" s="110"/>
      <c r="EYY223" s="110"/>
      <c r="EYZ223" s="110"/>
      <c r="EZA223" s="110"/>
      <c r="EZB223" s="110"/>
      <c r="EZC223" s="110"/>
      <c r="EZD223" s="110"/>
      <c r="EZE223" s="110"/>
      <c r="EZF223" s="110"/>
      <c r="EZG223" s="110"/>
      <c r="EZH223" s="110"/>
      <c r="EZI223" s="110"/>
      <c r="EZJ223" s="110"/>
      <c r="EZK223" s="110"/>
      <c r="EZL223" s="110"/>
      <c r="EZM223" s="110"/>
      <c r="EZN223" s="110"/>
      <c r="EZO223" s="110"/>
      <c r="EZP223" s="110"/>
      <c r="EZQ223" s="110"/>
      <c r="EZR223" s="110"/>
      <c r="EZS223" s="110"/>
      <c r="EZT223" s="110"/>
      <c r="EZU223" s="110"/>
      <c r="EZV223" s="110"/>
      <c r="EZW223" s="110"/>
      <c r="EZX223" s="110"/>
      <c r="EZY223" s="110"/>
      <c r="EZZ223" s="110"/>
      <c r="FAA223" s="110"/>
      <c r="FAB223" s="110"/>
      <c r="FAC223" s="110"/>
      <c r="FAD223" s="110"/>
      <c r="FAE223" s="110"/>
      <c r="FAF223" s="110"/>
      <c r="FAG223" s="110"/>
      <c r="FAH223" s="110"/>
      <c r="FAI223" s="110"/>
      <c r="FAJ223" s="110"/>
      <c r="FAK223" s="110"/>
      <c r="FAL223" s="110"/>
      <c r="FAM223" s="110"/>
      <c r="FAN223" s="110"/>
      <c r="FAO223" s="110"/>
      <c r="FAP223" s="110"/>
      <c r="FAQ223" s="110"/>
      <c r="FAR223" s="110"/>
      <c r="FAS223" s="110"/>
      <c r="FAT223" s="110"/>
      <c r="FAU223" s="110"/>
      <c r="FAV223" s="110"/>
      <c r="FAW223" s="110"/>
      <c r="FAX223" s="110"/>
      <c r="FAY223" s="110"/>
      <c r="FAZ223" s="110"/>
      <c r="FBA223" s="110"/>
      <c r="FBB223" s="110"/>
      <c r="FBC223" s="110"/>
      <c r="FBD223" s="110"/>
      <c r="FBE223" s="110"/>
      <c r="FBF223" s="110"/>
      <c r="FBG223" s="110"/>
      <c r="FBH223" s="110"/>
      <c r="FBI223" s="110"/>
      <c r="FBJ223" s="110"/>
      <c r="FBK223" s="110"/>
      <c r="FBL223" s="110"/>
      <c r="FBM223" s="110"/>
      <c r="FBN223" s="110"/>
      <c r="FBO223" s="110"/>
      <c r="FBP223" s="110"/>
      <c r="FBQ223" s="110"/>
      <c r="FBR223" s="110"/>
      <c r="FBS223" s="110"/>
      <c r="FBT223" s="110"/>
      <c r="FBU223" s="110"/>
      <c r="FBV223" s="110"/>
      <c r="FBW223" s="110"/>
      <c r="FBX223" s="110"/>
      <c r="FBY223" s="110"/>
      <c r="FBZ223" s="110"/>
      <c r="FCA223" s="110"/>
      <c r="FCB223" s="110"/>
      <c r="FCC223" s="110"/>
      <c r="FCD223" s="110"/>
      <c r="FCE223" s="110"/>
      <c r="FCF223" s="110"/>
      <c r="FCG223" s="110"/>
      <c r="FCH223" s="110"/>
      <c r="FCI223" s="110"/>
      <c r="FCJ223" s="110"/>
      <c r="FCK223" s="110"/>
      <c r="FCL223" s="110"/>
      <c r="FCM223" s="110"/>
      <c r="FCN223" s="110"/>
      <c r="FCO223" s="110"/>
      <c r="FCP223" s="110"/>
      <c r="FCQ223" s="110"/>
      <c r="FCR223" s="110"/>
      <c r="FCS223" s="110"/>
      <c r="FCT223" s="110"/>
      <c r="FCU223" s="110"/>
      <c r="FCV223" s="110"/>
      <c r="FCW223" s="110"/>
      <c r="FCX223" s="110"/>
      <c r="FCY223" s="110"/>
      <c r="FCZ223" s="110"/>
      <c r="FDA223" s="110"/>
      <c r="FDB223" s="110"/>
      <c r="FDC223" s="110"/>
      <c r="FDD223" s="110"/>
      <c r="FDE223" s="110"/>
      <c r="FDF223" s="110"/>
      <c r="FDG223" s="110"/>
      <c r="FDH223" s="110"/>
      <c r="FDI223" s="110"/>
      <c r="FDJ223" s="110"/>
      <c r="FDK223" s="110"/>
      <c r="FDL223" s="110"/>
      <c r="FDM223" s="110"/>
      <c r="FDN223" s="110"/>
      <c r="FDO223" s="110"/>
      <c r="FDP223" s="110"/>
      <c r="FDQ223" s="110"/>
      <c r="FDR223" s="110"/>
      <c r="FDS223" s="110"/>
      <c r="FDT223" s="110"/>
      <c r="FDU223" s="110"/>
      <c r="FDV223" s="110"/>
      <c r="FDW223" s="110"/>
      <c r="FDX223" s="110"/>
      <c r="FDY223" s="110"/>
      <c r="FDZ223" s="110"/>
      <c r="FEA223" s="110"/>
      <c r="FEB223" s="110"/>
      <c r="FEC223" s="110"/>
      <c r="FED223" s="110"/>
      <c r="FEE223" s="110"/>
      <c r="FEF223" s="110"/>
      <c r="FEG223" s="110"/>
      <c r="FEH223" s="110"/>
      <c r="FEI223" s="110"/>
      <c r="FEJ223" s="110"/>
      <c r="FEK223" s="110"/>
      <c r="FEL223" s="110"/>
      <c r="FEM223" s="110"/>
      <c r="FEN223" s="110"/>
      <c r="FEO223" s="110"/>
      <c r="FEP223" s="110"/>
      <c r="FEQ223" s="110"/>
      <c r="FER223" s="110"/>
      <c r="FES223" s="110"/>
      <c r="FET223" s="110"/>
      <c r="FEU223" s="110"/>
      <c r="FEV223" s="110"/>
      <c r="FEW223" s="110"/>
      <c r="FEX223" s="110"/>
      <c r="FEY223" s="110"/>
      <c r="FEZ223" s="110"/>
      <c r="FFA223" s="110"/>
      <c r="FFB223" s="110"/>
      <c r="FFC223" s="110"/>
      <c r="FFD223" s="110"/>
      <c r="FFE223" s="110"/>
      <c r="FFF223" s="110"/>
      <c r="FFG223" s="110"/>
      <c r="FFH223" s="110"/>
      <c r="FFI223" s="110"/>
      <c r="FFJ223" s="110"/>
      <c r="FFK223" s="110"/>
      <c r="FFL223" s="110"/>
      <c r="FFM223" s="110"/>
      <c r="FFN223" s="110"/>
      <c r="FFO223" s="110"/>
      <c r="FFP223" s="110"/>
      <c r="FFQ223" s="110"/>
      <c r="FFR223" s="110"/>
      <c r="FFS223" s="110"/>
      <c r="FFT223" s="110"/>
      <c r="FFU223" s="110"/>
      <c r="FFV223" s="110"/>
      <c r="FFW223" s="110"/>
      <c r="FFX223" s="110"/>
      <c r="FFY223" s="110"/>
      <c r="FFZ223" s="110"/>
      <c r="FGA223" s="110"/>
      <c r="FGB223" s="110"/>
      <c r="FGC223" s="110"/>
      <c r="FGD223" s="110"/>
      <c r="FGE223" s="110"/>
      <c r="FGF223" s="110"/>
      <c r="FGG223" s="110"/>
      <c r="FGH223" s="110"/>
      <c r="FGI223" s="110"/>
      <c r="FGJ223" s="110"/>
      <c r="FGK223" s="110"/>
      <c r="FGL223" s="110"/>
      <c r="FGM223" s="110"/>
      <c r="FGN223" s="110"/>
      <c r="FGO223" s="110"/>
      <c r="FGP223" s="110"/>
      <c r="FGQ223" s="110"/>
      <c r="FGR223" s="110"/>
      <c r="FGS223" s="110"/>
      <c r="FGT223" s="110"/>
      <c r="FGU223" s="110"/>
      <c r="FGV223" s="110"/>
      <c r="FGW223" s="110"/>
      <c r="FGX223" s="110"/>
      <c r="FGY223" s="110"/>
      <c r="FGZ223" s="110"/>
      <c r="FHA223" s="110"/>
      <c r="FHB223" s="110"/>
      <c r="FHC223" s="110"/>
      <c r="FHD223" s="110"/>
      <c r="FHE223" s="110"/>
      <c r="FHF223" s="110"/>
      <c r="FHG223" s="110"/>
      <c r="FHH223" s="110"/>
      <c r="FHI223" s="110"/>
      <c r="FHJ223" s="110"/>
      <c r="FHK223" s="110"/>
      <c r="FHL223" s="110"/>
      <c r="FHM223" s="110"/>
      <c r="FHN223" s="110"/>
      <c r="FHO223" s="110"/>
      <c r="FHP223" s="110"/>
      <c r="FHQ223" s="110"/>
      <c r="FHR223" s="110"/>
      <c r="FHS223" s="110"/>
      <c r="FHT223" s="110"/>
      <c r="FHU223" s="110"/>
      <c r="FHV223" s="110"/>
      <c r="FHW223" s="110"/>
      <c r="FHX223" s="110"/>
      <c r="FHY223" s="110"/>
      <c r="FHZ223" s="110"/>
      <c r="FIA223" s="110"/>
      <c r="FIB223" s="110"/>
      <c r="FIC223" s="110"/>
      <c r="FID223" s="110"/>
      <c r="FIE223" s="110"/>
      <c r="FIF223" s="110"/>
      <c r="FIG223" s="110"/>
      <c r="FIH223" s="110"/>
      <c r="FII223" s="110"/>
      <c r="FIJ223" s="110"/>
      <c r="FIK223" s="110"/>
      <c r="FIL223" s="110"/>
      <c r="FIM223" s="110"/>
      <c r="FIN223" s="110"/>
      <c r="FIO223" s="110"/>
      <c r="FIP223" s="110"/>
      <c r="FIQ223" s="110"/>
      <c r="FIR223" s="110"/>
      <c r="FIS223" s="110"/>
      <c r="FIT223" s="110"/>
      <c r="FIU223" s="110"/>
      <c r="FIV223" s="110"/>
      <c r="FIW223" s="110"/>
      <c r="FIX223" s="110"/>
      <c r="FIY223" s="110"/>
      <c r="FIZ223" s="110"/>
      <c r="FJA223" s="110"/>
      <c r="FJB223" s="110"/>
      <c r="FJC223" s="110"/>
      <c r="FJD223" s="110"/>
      <c r="FJE223" s="110"/>
      <c r="FJF223" s="110"/>
      <c r="FJG223" s="110"/>
      <c r="FJH223" s="110"/>
      <c r="FJI223" s="110"/>
      <c r="FJJ223" s="110"/>
      <c r="FJK223" s="110"/>
      <c r="FJL223" s="110"/>
      <c r="FJM223" s="110"/>
      <c r="FJN223" s="110"/>
      <c r="FJO223" s="110"/>
      <c r="FJP223" s="110"/>
      <c r="FJQ223" s="110"/>
      <c r="FJR223" s="110"/>
      <c r="FJS223" s="110"/>
      <c r="FJT223" s="110"/>
      <c r="FJU223" s="110"/>
      <c r="FJV223" s="110"/>
      <c r="FJW223" s="110"/>
      <c r="FJX223" s="110"/>
      <c r="FJY223" s="110"/>
      <c r="FJZ223" s="110"/>
      <c r="FKA223" s="110"/>
      <c r="FKB223" s="110"/>
      <c r="FKC223" s="110"/>
      <c r="FKD223" s="110"/>
      <c r="FKE223" s="110"/>
      <c r="FKF223" s="110"/>
      <c r="FKG223" s="110"/>
      <c r="FKH223" s="110"/>
      <c r="FKI223" s="110"/>
      <c r="FKJ223" s="110"/>
      <c r="FKK223" s="110"/>
      <c r="FKL223" s="110"/>
      <c r="FKM223" s="110"/>
      <c r="FKN223" s="110"/>
      <c r="FKO223" s="110"/>
      <c r="FKP223" s="110"/>
      <c r="FKQ223" s="110"/>
      <c r="FKR223" s="110"/>
      <c r="FKS223" s="110"/>
      <c r="FKT223" s="110"/>
      <c r="FKU223" s="110"/>
      <c r="FKV223" s="110"/>
      <c r="FKW223" s="110"/>
      <c r="FKX223" s="110"/>
      <c r="FKY223" s="110"/>
      <c r="FKZ223" s="110"/>
      <c r="FLA223" s="110"/>
      <c r="FLB223" s="110"/>
      <c r="FLC223" s="110"/>
      <c r="FLD223" s="110"/>
      <c r="FLE223" s="110"/>
      <c r="FLF223" s="110"/>
      <c r="FLG223" s="110"/>
      <c r="FLH223" s="110"/>
      <c r="FLI223" s="110"/>
      <c r="FLJ223" s="110"/>
      <c r="FLK223" s="110"/>
      <c r="FLL223" s="110"/>
      <c r="FLM223" s="110"/>
      <c r="FLN223" s="110"/>
      <c r="FLO223" s="110"/>
      <c r="FLP223" s="110"/>
      <c r="FLQ223" s="110"/>
      <c r="FLR223" s="110"/>
      <c r="FLS223" s="110"/>
      <c r="FLT223" s="110"/>
      <c r="FLU223" s="110"/>
      <c r="FLV223" s="110"/>
      <c r="FLW223" s="110"/>
      <c r="FLX223" s="110"/>
      <c r="FLY223" s="110"/>
      <c r="FLZ223" s="110"/>
      <c r="FMA223" s="110"/>
      <c r="FMB223" s="110"/>
      <c r="FMC223" s="110"/>
      <c r="FMD223" s="110"/>
      <c r="FME223" s="110"/>
      <c r="FMF223" s="110"/>
      <c r="FMG223" s="110"/>
      <c r="FMH223" s="110"/>
      <c r="FMI223" s="110"/>
      <c r="FMJ223" s="110"/>
      <c r="FMK223" s="110"/>
      <c r="FML223" s="110"/>
      <c r="FMM223" s="110"/>
      <c r="FMN223" s="110"/>
      <c r="FMO223" s="110"/>
      <c r="FMP223" s="110"/>
      <c r="FMQ223" s="110"/>
      <c r="FMR223" s="110"/>
      <c r="FMS223" s="110"/>
      <c r="FMT223" s="110"/>
      <c r="FMU223" s="110"/>
      <c r="FMV223" s="110"/>
      <c r="FMW223" s="110"/>
      <c r="FMX223" s="110"/>
      <c r="FMY223" s="110"/>
      <c r="FMZ223" s="110"/>
      <c r="FNA223" s="110"/>
      <c r="FNB223" s="110"/>
      <c r="FNC223" s="110"/>
      <c r="FND223" s="110"/>
      <c r="FNE223" s="110"/>
      <c r="FNF223" s="110"/>
      <c r="FNG223" s="110"/>
      <c r="FNH223" s="110"/>
      <c r="FNI223" s="110"/>
      <c r="FNJ223" s="110"/>
      <c r="FNK223" s="110"/>
      <c r="FNL223" s="110"/>
      <c r="FNM223" s="110"/>
      <c r="FNN223" s="110"/>
      <c r="FNO223" s="110"/>
      <c r="FNP223" s="110"/>
      <c r="FNQ223" s="110"/>
      <c r="FNR223" s="110"/>
      <c r="FNS223" s="110"/>
      <c r="FNT223" s="110"/>
      <c r="FNU223" s="110"/>
      <c r="FNV223" s="110"/>
      <c r="FNW223" s="110"/>
      <c r="FNX223" s="110"/>
      <c r="FNY223" s="110"/>
      <c r="FNZ223" s="110"/>
      <c r="FOA223" s="110"/>
      <c r="FOB223" s="110"/>
      <c r="FOC223" s="110"/>
      <c r="FOD223" s="110"/>
      <c r="FOE223" s="110"/>
      <c r="FOF223" s="110"/>
      <c r="FOG223" s="110"/>
      <c r="FOH223" s="110"/>
      <c r="FOI223" s="110"/>
      <c r="FOJ223" s="110"/>
      <c r="FOK223" s="110"/>
      <c r="FOL223" s="110"/>
      <c r="FOM223" s="110"/>
      <c r="FON223" s="110"/>
      <c r="FOO223" s="110"/>
      <c r="FOP223" s="110"/>
      <c r="FOQ223" s="110"/>
      <c r="FOR223" s="110"/>
      <c r="FOS223" s="110"/>
      <c r="FOT223" s="110"/>
      <c r="FOU223" s="110"/>
      <c r="FOV223" s="110"/>
      <c r="FOW223" s="110"/>
      <c r="FOX223" s="110"/>
      <c r="FOY223" s="110"/>
      <c r="FOZ223" s="110"/>
      <c r="FPA223" s="110"/>
      <c r="FPB223" s="110"/>
      <c r="FPC223" s="110"/>
      <c r="FPD223" s="110"/>
      <c r="FPE223" s="110"/>
      <c r="FPF223" s="110"/>
      <c r="FPG223" s="110"/>
      <c r="FPH223" s="110"/>
      <c r="FPI223" s="110"/>
      <c r="FPJ223" s="110"/>
      <c r="FPK223" s="110"/>
      <c r="FPL223" s="110"/>
      <c r="FPM223" s="110"/>
      <c r="FPN223" s="110"/>
      <c r="FPO223" s="110"/>
      <c r="FPP223" s="110"/>
      <c r="FPQ223" s="110"/>
      <c r="FPR223" s="110"/>
      <c r="FPS223" s="110"/>
      <c r="FPT223" s="110"/>
      <c r="FPU223" s="110"/>
      <c r="FPV223" s="110"/>
      <c r="FPW223" s="110"/>
      <c r="FPX223" s="110"/>
      <c r="FPY223" s="110"/>
      <c r="FPZ223" s="110"/>
      <c r="FQA223" s="110"/>
      <c r="FQB223" s="110"/>
      <c r="FQC223" s="110"/>
      <c r="FQD223" s="110"/>
      <c r="FQE223" s="110"/>
      <c r="FQF223" s="110"/>
      <c r="FQG223" s="110"/>
      <c r="FQH223" s="110"/>
      <c r="FQI223" s="110"/>
      <c r="FQJ223" s="110"/>
      <c r="FQK223" s="110"/>
      <c r="FQL223" s="110"/>
      <c r="FQM223" s="110"/>
      <c r="FQN223" s="110"/>
      <c r="FQO223" s="110"/>
      <c r="FQP223" s="110"/>
      <c r="FQQ223" s="110"/>
      <c r="FQR223" s="110"/>
      <c r="FQS223" s="110"/>
      <c r="FQT223" s="110"/>
      <c r="FQU223" s="110"/>
      <c r="FQV223" s="110"/>
      <c r="FQW223" s="110"/>
      <c r="FQX223" s="110"/>
      <c r="FQY223" s="110"/>
      <c r="FQZ223" s="110"/>
      <c r="FRA223" s="110"/>
      <c r="FRB223" s="110"/>
      <c r="FRC223" s="110"/>
      <c r="FRD223" s="110"/>
      <c r="FRE223" s="110"/>
      <c r="FRF223" s="110"/>
      <c r="FRG223" s="110"/>
      <c r="FRH223" s="110"/>
      <c r="FRI223" s="110"/>
      <c r="FRJ223" s="110"/>
      <c r="FRK223" s="110"/>
      <c r="FRL223" s="110"/>
      <c r="FRM223" s="110"/>
      <c r="FRN223" s="110"/>
      <c r="FRO223" s="110"/>
      <c r="FRP223" s="110"/>
      <c r="FRQ223" s="110"/>
      <c r="FRR223" s="110"/>
      <c r="FRS223" s="110"/>
      <c r="FRT223" s="110"/>
      <c r="FRU223" s="110"/>
      <c r="FRV223" s="110"/>
      <c r="FRW223" s="110"/>
      <c r="FRX223" s="110"/>
      <c r="FRY223" s="110"/>
      <c r="FRZ223" s="110"/>
      <c r="FSA223" s="110"/>
      <c r="FSB223" s="110"/>
      <c r="FSC223" s="110"/>
      <c r="FSD223" s="110"/>
      <c r="FSE223" s="110"/>
      <c r="FSF223" s="110"/>
      <c r="FSG223" s="110"/>
      <c r="FSH223" s="110"/>
      <c r="FSI223" s="110"/>
      <c r="FSJ223" s="110"/>
      <c r="FSK223" s="110"/>
      <c r="FSL223" s="110"/>
      <c r="FSM223" s="110"/>
      <c r="FSN223" s="110"/>
      <c r="FSO223" s="110"/>
      <c r="FSP223" s="110"/>
      <c r="FSQ223" s="110"/>
      <c r="FSR223" s="110"/>
      <c r="FSS223" s="110"/>
      <c r="FST223" s="110"/>
      <c r="FSU223" s="110"/>
      <c r="FSV223" s="110"/>
      <c r="FSW223" s="110"/>
      <c r="FSX223" s="110"/>
      <c r="FSY223" s="110"/>
      <c r="FSZ223" s="110"/>
      <c r="FTA223" s="110"/>
      <c r="FTB223" s="110"/>
      <c r="FTC223" s="110"/>
      <c r="FTD223" s="110"/>
      <c r="FTE223" s="110"/>
      <c r="FTF223" s="110"/>
      <c r="FTG223" s="110"/>
      <c r="FTH223" s="110"/>
      <c r="FTI223" s="110"/>
      <c r="FTJ223" s="110"/>
      <c r="FTK223" s="110"/>
      <c r="FTL223" s="110"/>
      <c r="FTM223" s="110"/>
      <c r="FTN223" s="110"/>
      <c r="FTO223" s="110"/>
      <c r="FTP223" s="110"/>
      <c r="FTQ223" s="110"/>
      <c r="FTR223" s="110"/>
      <c r="FTS223" s="110"/>
      <c r="FTT223" s="110"/>
      <c r="FTU223" s="110"/>
      <c r="FTV223" s="110"/>
      <c r="FTW223" s="110"/>
      <c r="FTX223" s="110"/>
      <c r="FTY223" s="110"/>
      <c r="FTZ223" s="110"/>
      <c r="FUA223" s="110"/>
      <c r="FUB223" s="110"/>
      <c r="FUC223" s="110"/>
      <c r="FUD223" s="110"/>
      <c r="FUE223" s="110"/>
      <c r="FUF223" s="110"/>
      <c r="FUG223" s="110"/>
      <c r="FUH223" s="110"/>
      <c r="FUI223" s="110"/>
      <c r="FUJ223" s="110"/>
      <c r="FUK223" s="110"/>
      <c r="FUL223" s="110"/>
      <c r="FUM223" s="110"/>
      <c r="FUN223" s="110"/>
      <c r="FUO223" s="110"/>
      <c r="FUP223" s="110"/>
      <c r="FUQ223" s="110"/>
      <c r="FUR223" s="110"/>
      <c r="FUS223" s="110"/>
      <c r="FUT223" s="110"/>
      <c r="FUU223" s="110"/>
      <c r="FUV223" s="110"/>
      <c r="FUW223" s="110"/>
      <c r="FUX223" s="110"/>
      <c r="FUY223" s="110"/>
      <c r="FUZ223" s="110"/>
      <c r="FVA223" s="110"/>
      <c r="FVB223" s="110"/>
      <c r="FVC223" s="110"/>
      <c r="FVD223" s="110"/>
      <c r="FVE223" s="110"/>
      <c r="FVF223" s="110"/>
      <c r="FVG223" s="110"/>
      <c r="FVH223" s="110"/>
      <c r="FVI223" s="110"/>
      <c r="FVJ223" s="110"/>
      <c r="FVK223" s="110"/>
      <c r="FVL223" s="110"/>
      <c r="FVM223" s="110"/>
      <c r="FVN223" s="110"/>
      <c r="FVO223" s="110"/>
      <c r="FVP223" s="110"/>
      <c r="FVQ223" s="110"/>
      <c r="FVR223" s="110"/>
      <c r="FVS223" s="110"/>
      <c r="FVT223" s="110"/>
      <c r="FVU223" s="110"/>
      <c r="FVV223" s="110"/>
      <c r="FVW223" s="110"/>
      <c r="FVX223" s="110"/>
      <c r="FVY223" s="110"/>
      <c r="FVZ223" s="110"/>
      <c r="FWA223" s="110"/>
      <c r="FWB223" s="110"/>
      <c r="FWC223" s="110"/>
      <c r="FWD223" s="110"/>
      <c r="FWE223" s="110"/>
      <c r="FWF223" s="110"/>
      <c r="FWG223" s="110"/>
      <c r="FWH223" s="110"/>
      <c r="FWI223" s="110"/>
      <c r="FWJ223" s="110"/>
      <c r="FWK223" s="110"/>
      <c r="FWL223" s="110"/>
      <c r="FWM223" s="110"/>
      <c r="FWN223" s="110"/>
      <c r="FWO223" s="110"/>
      <c r="FWP223" s="110"/>
      <c r="FWQ223" s="110"/>
      <c r="FWR223" s="110"/>
      <c r="FWS223" s="110"/>
      <c r="FWT223" s="110"/>
      <c r="FWU223" s="110"/>
      <c r="FWV223" s="110"/>
      <c r="FWW223" s="110"/>
      <c r="FWX223" s="110"/>
      <c r="FWY223" s="110"/>
      <c r="FWZ223" s="110"/>
      <c r="FXA223" s="110"/>
      <c r="FXB223" s="110"/>
      <c r="FXC223" s="110"/>
      <c r="FXD223" s="110"/>
      <c r="FXE223" s="110"/>
      <c r="FXF223" s="110"/>
      <c r="FXG223" s="110"/>
      <c r="FXH223" s="110"/>
      <c r="FXI223" s="110"/>
      <c r="FXJ223" s="110"/>
      <c r="FXK223" s="110"/>
      <c r="FXL223" s="110"/>
      <c r="FXM223" s="110"/>
      <c r="FXN223" s="110"/>
      <c r="FXO223" s="110"/>
      <c r="FXP223" s="110"/>
      <c r="FXQ223" s="110"/>
      <c r="FXR223" s="110"/>
      <c r="FXS223" s="110"/>
      <c r="FXT223" s="110"/>
      <c r="FXU223" s="110"/>
      <c r="FXV223" s="110"/>
      <c r="FXW223" s="110"/>
      <c r="FXX223" s="110"/>
      <c r="FXY223" s="110"/>
      <c r="FXZ223" s="110"/>
      <c r="FYA223" s="110"/>
      <c r="FYB223" s="110"/>
      <c r="FYC223" s="110"/>
      <c r="FYD223" s="110"/>
      <c r="FYE223" s="110"/>
      <c r="FYF223" s="110"/>
      <c r="FYG223" s="110"/>
      <c r="FYH223" s="110"/>
      <c r="FYI223" s="110"/>
      <c r="FYJ223" s="110"/>
      <c r="FYK223" s="110"/>
      <c r="FYL223" s="110"/>
      <c r="FYM223" s="110"/>
      <c r="FYN223" s="110"/>
      <c r="FYO223" s="110"/>
      <c r="FYP223" s="110"/>
      <c r="FYQ223" s="110"/>
      <c r="FYR223" s="110"/>
      <c r="FYS223" s="110"/>
      <c r="FYT223" s="110"/>
      <c r="FYU223" s="110"/>
      <c r="FYV223" s="110"/>
      <c r="FYW223" s="110"/>
      <c r="FYX223" s="110"/>
      <c r="FYY223" s="110"/>
      <c r="FYZ223" s="110"/>
      <c r="FZA223" s="110"/>
      <c r="FZB223" s="110"/>
      <c r="FZC223" s="110"/>
      <c r="FZD223" s="110"/>
      <c r="FZE223" s="110"/>
      <c r="FZF223" s="110"/>
      <c r="FZG223" s="110"/>
      <c r="FZH223" s="110"/>
      <c r="FZI223" s="110"/>
      <c r="FZJ223" s="110"/>
      <c r="FZK223" s="110"/>
      <c r="FZL223" s="110"/>
      <c r="FZM223" s="110"/>
      <c r="FZN223" s="110"/>
      <c r="FZO223" s="110"/>
      <c r="FZP223" s="110"/>
      <c r="FZQ223" s="110"/>
      <c r="FZR223" s="110"/>
      <c r="FZS223" s="110"/>
      <c r="FZT223" s="110"/>
      <c r="FZU223" s="110"/>
      <c r="FZV223" s="110"/>
      <c r="FZW223" s="110"/>
      <c r="FZX223" s="110"/>
      <c r="FZY223" s="110"/>
      <c r="FZZ223" s="110"/>
      <c r="GAA223" s="110"/>
      <c r="GAB223" s="110"/>
      <c r="GAC223" s="110"/>
      <c r="GAD223" s="110"/>
      <c r="GAE223" s="110"/>
      <c r="GAF223" s="110"/>
      <c r="GAG223" s="110"/>
      <c r="GAH223" s="110"/>
      <c r="GAI223" s="110"/>
      <c r="GAJ223" s="110"/>
      <c r="GAK223" s="110"/>
      <c r="GAL223" s="110"/>
      <c r="GAM223" s="110"/>
      <c r="GAN223" s="110"/>
      <c r="GAO223" s="110"/>
      <c r="GAP223" s="110"/>
      <c r="GAQ223" s="110"/>
      <c r="GAR223" s="110"/>
      <c r="GAS223" s="110"/>
      <c r="GAT223" s="110"/>
      <c r="GAU223" s="110"/>
      <c r="GAV223" s="110"/>
      <c r="GAW223" s="110"/>
      <c r="GAX223" s="110"/>
      <c r="GAY223" s="110"/>
      <c r="GAZ223" s="110"/>
      <c r="GBA223" s="110"/>
      <c r="GBB223" s="110"/>
      <c r="GBC223" s="110"/>
      <c r="GBD223" s="110"/>
      <c r="GBE223" s="110"/>
      <c r="GBF223" s="110"/>
      <c r="GBG223" s="110"/>
      <c r="GBH223" s="110"/>
      <c r="GBI223" s="110"/>
      <c r="GBJ223" s="110"/>
      <c r="GBK223" s="110"/>
      <c r="GBL223" s="110"/>
      <c r="GBM223" s="110"/>
      <c r="GBN223" s="110"/>
      <c r="GBO223" s="110"/>
      <c r="GBP223" s="110"/>
      <c r="GBQ223" s="110"/>
      <c r="GBR223" s="110"/>
      <c r="GBS223" s="110"/>
      <c r="GBT223" s="110"/>
      <c r="GBU223" s="110"/>
      <c r="GBV223" s="110"/>
      <c r="GBW223" s="110"/>
      <c r="GBX223" s="110"/>
      <c r="GBY223" s="110"/>
      <c r="GBZ223" s="110"/>
      <c r="GCA223" s="110"/>
      <c r="GCB223" s="110"/>
      <c r="GCC223" s="110"/>
      <c r="GCD223" s="110"/>
      <c r="GCE223" s="110"/>
      <c r="GCF223" s="110"/>
      <c r="GCG223" s="110"/>
      <c r="GCH223" s="110"/>
      <c r="GCI223" s="110"/>
      <c r="GCJ223" s="110"/>
      <c r="GCK223" s="110"/>
      <c r="GCL223" s="110"/>
      <c r="GCM223" s="110"/>
      <c r="GCN223" s="110"/>
      <c r="GCO223" s="110"/>
      <c r="GCP223" s="110"/>
      <c r="GCQ223" s="110"/>
      <c r="GCR223" s="110"/>
      <c r="GCS223" s="110"/>
      <c r="GCT223" s="110"/>
      <c r="GCU223" s="110"/>
      <c r="GCV223" s="110"/>
      <c r="GCW223" s="110"/>
      <c r="GCX223" s="110"/>
      <c r="GCY223" s="110"/>
      <c r="GCZ223" s="110"/>
      <c r="GDA223" s="110"/>
      <c r="GDB223" s="110"/>
      <c r="GDC223" s="110"/>
      <c r="GDD223" s="110"/>
      <c r="GDE223" s="110"/>
      <c r="GDF223" s="110"/>
      <c r="GDG223" s="110"/>
      <c r="GDH223" s="110"/>
      <c r="GDI223" s="110"/>
      <c r="GDJ223" s="110"/>
      <c r="GDK223" s="110"/>
      <c r="GDL223" s="110"/>
      <c r="GDM223" s="110"/>
      <c r="GDN223" s="110"/>
      <c r="GDO223" s="110"/>
      <c r="GDP223" s="110"/>
      <c r="GDQ223" s="110"/>
      <c r="GDR223" s="110"/>
      <c r="GDS223" s="110"/>
      <c r="GDT223" s="110"/>
      <c r="GDU223" s="110"/>
      <c r="GDV223" s="110"/>
      <c r="GDW223" s="110"/>
      <c r="GDX223" s="110"/>
      <c r="GDY223" s="110"/>
      <c r="GDZ223" s="110"/>
      <c r="GEA223" s="110"/>
      <c r="GEB223" s="110"/>
      <c r="GEC223" s="110"/>
      <c r="GED223" s="110"/>
      <c r="GEE223" s="110"/>
      <c r="GEF223" s="110"/>
      <c r="GEG223" s="110"/>
      <c r="GEH223" s="110"/>
      <c r="GEI223" s="110"/>
      <c r="GEJ223" s="110"/>
      <c r="GEK223" s="110"/>
      <c r="GEL223" s="110"/>
      <c r="GEM223" s="110"/>
      <c r="GEN223" s="110"/>
      <c r="GEO223" s="110"/>
      <c r="GEP223" s="110"/>
      <c r="GEQ223" s="110"/>
      <c r="GER223" s="110"/>
      <c r="GES223" s="110"/>
      <c r="GET223" s="110"/>
      <c r="GEU223" s="110"/>
      <c r="GEV223" s="110"/>
      <c r="GEW223" s="110"/>
      <c r="GEX223" s="110"/>
      <c r="GEY223" s="110"/>
      <c r="GEZ223" s="110"/>
      <c r="GFA223" s="110"/>
      <c r="GFB223" s="110"/>
      <c r="GFC223" s="110"/>
      <c r="GFD223" s="110"/>
      <c r="GFE223" s="110"/>
      <c r="GFF223" s="110"/>
      <c r="GFG223" s="110"/>
      <c r="GFH223" s="110"/>
      <c r="GFI223" s="110"/>
      <c r="GFJ223" s="110"/>
      <c r="GFK223" s="110"/>
      <c r="GFL223" s="110"/>
      <c r="GFM223" s="110"/>
      <c r="GFN223" s="110"/>
      <c r="GFO223" s="110"/>
      <c r="GFP223" s="110"/>
      <c r="GFQ223" s="110"/>
      <c r="GFR223" s="110"/>
      <c r="GFS223" s="110"/>
      <c r="GFT223" s="110"/>
      <c r="GFU223" s="110"/>
      <c r="GFV223" s="110"/>
      <c r="GFW223" s="110"/>
      <c r="GFX223" s="110"/>
      <c r="GFY223" s="110"/>
      <c r="GFZ223" s="110"/>
      <c r="GGA223" s="110"/>
      <c r="GGB223" s="110"/>
      <c r="GGC223" s="110"/>
      <c r="GGD223" s="110"/>
      <c r="GGE223" s="110"/>
      <c r="GGF223" s="110"/>
      <c r="GGG223" s="110"/>
      <c r="GGH223" s="110"/>
      <c r="GGI223" s="110"/>
      <c r="GGJ223" s="110"/>
      <c r="GGK223" s="110"/>
      <c r="GGL223" s="110"/>
      <c r="GGM223" s="110"/>
      <c r="GGN223" s="110"/>
      <c r="GGO223" s="110"/>
      <c r="GGP223" s="110"/>
      <c r="GGQ223" s="110"/>
      <c r="GGR223" s="110"/>
      <c r="GGS223" s="110"/>
      <c r="GGT223" s="110"/>
      <c r="GGU223" s="110"/>
      <c r="GGV223" s="110"/>
      <c r="GGW223" s="110"/>
      <c r="GGX223" s="110"/>
      <c r="GGY223" s="110"/>
      <c r="GGZ223" s="110"/>
      <c r="GHA223" s="110"/>
      <c r="GHB223" s="110"/>
      <c r="GHC223" s="110"/>
      <c r="GHD223" s="110"/>
      <c r="GHE223" s="110"/>
      <c r="GHF223" s="110"/>
      <c r="GHG223" s="110"/>
      <c r="GHH223" s="110"/>
      <c r="GHI223" s="110"/>
      <c r="GHJ223" s="110"/>
      <c r="GHK223" s="110"/>
      <c r="GHL223" s="110"/>
      <c r="GHM223" s="110"/>
      <c r="GHN223" s="110"/>
      <c r="GHO223" s="110"/>
      <c r="GHP223" s="110"/>
      <c r="GHQ223" s="110"/>
      <c r="GHR223" s="110"/>
      <c r="GHS223" s="110"/>
      <c r="GHT223" s="110"/>
      <c r="GHU223" s="110"/>
      <c r="GHV223" s="110"/>
      <c r="GHW223" s="110"/>
      <c r="GHX223" s="110"/>
      <c r="GHY223" s="110"/>
      <c r="GHZ223" s="110"/>
      <c r="GIA223" s="110"/>
      <c r="GIB223" s="110"/>
      <c r="GIC223" s="110"/>
      <c r="GID223" s="110"/>
      <c r="GIE223" s="110"/>
      <c r="GIF223" s="110"/>
      <c r="GIG223" s="110"/>
      <c r="GIH223" s="110"/>
      <c r="GII223" s="110"/>
      <c r="GIJ223" s="110"/>
      <c r="GIK223" s="110"/>
      <c r="GIL223" s="110"/>
      <c r="GIM223" s="110"/>
      <c r="GIN223" s="110"/>
      <c r="GIO223" s="110"/>
      <c r="GIP223" s="110"/>
      <c r="GIQ223" s="110"/>
      <c r="GIR223" s="110"/>
      <c r="GIS223" s="110"/>
      <c r="GIT223" s="110"/>
      <c r="GIU223" s="110"/>
      <c r="GIV223" s="110"/>
      <c r="GIW223" s="110"/>
      <c r="GIX223" s="110"/>
      <c r="GIY223" s="110"/>
      <c r="GIZ223" s="110"/>
      <c r="GJA223" s="110"/>
      <c r="GJB223" s="110"/>
      <c r="GJC223" s="110"/>
      <c r="GJD223" s="110"/>
      <c r="GJE223" s="110"/>
      <c r="GJF223" s="110"/>
      <c r="GJG223" s="110"/>
      <c r="GJH223" s="110"/>
      <c r="GJI223" s="110"/>
      <c r="GJJ223" s="110"/>
      <c r="GJK223" s="110"/>
      <c r="GJL223" s="110"/>
      <c r="GJM223" s="110"/>
      <c r="GJN223" s="110"/>
      <c r="GJO223" s="110"/>
      <c r="GJP223" s="110"/>
      <c r="GJQ223" s="110"/>
      <c r="GJR223" s="110"/>
      <c r="GJS223" s="110"/>
      <c r="GJT223" s="110"/>
      <c r="GJU223" s="110"/>
      <c r="GJV223" s="110"/>
      <c r="GJW223" s="110"/>
      <c r="GJX223" s="110"/>
      <c r="GJY223" s="110"/>
      <c r="GJZ223" s="110"/>
      <c r="GKA223" s="110"/>
      <c r="GKB223" s="110"/>
      <c r="GKC223" s="110"/>
      <c r="GKD223" s="110"/>
      <c r="GKE223" s="110"/>
      <c r="GKF223" s="110"/>
      <c r="GKG223" s="110"/>
      <c r="GKH223" s="110"/>
      <c r="GKI223" s="110"/>
      <c r="GKJ223" s="110"/>
      <c r="GKK223" s="110"/>
      <c r="GKL223" s="110"/>
      <c r="GKM223" s="110"/>
      <c r="GKN223" s="110"/>
      <c r="GKO223" s="110"/>
      <c r="GKP223" s="110"/>
      <c r="GKQ223" s="110"/>
      <c r="GKR223" s="110"/>
      <c r="GKS223" s="110"/>
      <c r="GKT223" s="110"/>
      <c r="GKU223" s="110"/>
      <c r="GKV223" s="110"/>
      <c r="GKW223" s="110"/>
      <c r="GKX223" s="110"/>
      <c r="GKY223" s="110"/>
      <c r="GKZ223" s="110"/>
      <c r="GLA223" s="110"/>
      <c r="GLB223" s="110"/>
      <c r="GLC223" s="110"/>
      <c r="GLD223" s="110"/>
      <c r="GLE223" s="110"/>
      <c r="GLF223" s="110"/>
      <c r="GLG223" s="110"/>
      <c r="GLH223" s="110"/>
      <c r="GLI223" s="110"/>
      <c r="GLJ223" s="110"/>
      <c r="GLK223" s="110"/>
      <c r="GLL223" s="110"/>
      <c r="GLM223" s="110"/>
      <c r="GLN223" s="110"/>
      <c r="GLO223" s="110"/>
      <c r="GLP223" s="110"/>
      <c r="GLQ223" s="110"/>
      <c r="GLR223" s="110"/>
      <c r="GLS223" s="110"/>
      <c r="GLT223" s="110"/>
      <c r="GLU223" s="110"/>
      <c r="GLV223" s="110"/>
      <c r="GLW223" s="110"/>
      <c r="GLX223" s="110"/>
      <c r="GLY223" s="110"/>
      <c r="GLZ223" s="110"/>
      <c r="GMA223" s="110"/>
      <c r="GMB223" s="110"/>
      <c r="GMC223" s="110"/>
      <c r="GMD223" s="110"/>
      <c r="GME223" s="110"/>
      <c r="GMF223" s="110"/>
      <c r="GMG223" s="110"/>
      <c r="GMH223" s="110"/>
      <c r="GMI223" s="110"/>
      <c r="GMJ223" s="110"/>
      <c r="GMK223" s="110"/>
      <c r="GML223" s="110"/>
      <c r="GMM223" s="110"/>
      <c r="GMN223" s="110"/>
      <c r="GMO223" s="110"/>
      <c r="GMP223" s="110"/>
      <c r="GMQ223" s="110"/>
      <c r="GMR223" s="110"/>
      <c r="GMS223" s="110"/>
      <c r="GMT223" s="110"/>
      <c r="GMU223" s="110"/>
      <c r="GMV223" s="110"/>
      <c r="GMW223" s="110"/>
      <c r="GMX223" s="110"/>
      <c r="GMY223" s="110"/>
      <c r="GMZ223" s="110"/>
      <c r="GNA223" s="110"/>
      <c r="GNB223" s="110"/>
      <c r="GNC223" s="110"/>
      <c r="GND223" s="110"/>
      <c r="GNE223" s="110"/>
      <c r="GNF223" s="110"/>
      <c r="GNG223" s="110"/>
      <c r="GNH223" s="110"/>
      <c r="GNI223" s="110"/>
      <c r="GNJ223" s="110"/>
      <c r="GNK223" s="110"/>
      <c r="GNL223" s="110"/>
      <c r="GNM223" s="110"/>
      <c r="GNN223" s="110"/>
      <c r="GNO223" s="110"/>
      <c r="GNP223" s="110"/>
      <c r="GNQ223" s="110"/>
      <c r="GNR223" s="110"/>
      <c r="GNS223" s="110"/>
      <c r="GNT223" s="110"/>
      <c r="GNU223" s="110"/>
      <c r="GNV223" s="110"/>
      <c r="GNW223" s="110"/>
      <c r="GNX223" s="110"/>
      <c r="GNY223" s="110"/>
      <c r="GNZ223" s="110"/>
      <c r="GOA223" s="110"/>
      <c r="GOB223" s="110"/>
      <c r="GOC223" s="110"/>
      <c r="GOD223" s="110"/>
      <c r="GOE223" s="110"/>
      <c r="GOF223" s="110"/>
      <c r="GOG223" s="110"/>
      <c r="GOH223" s="110"/>
      <c r="GOI223" s="110"/>
      <c r="GOJ223" s="110"/>
      <c r="GOK223" s="110"/>
      <c r="GOL223" s="110"/>
      <c r="GOM223" s="110"/>
      <c r="GON223" s="110"/>
      <c r="GOO223" s="110"/>
      <c r="GOP223" s="110"/>
      <c r="GOQ223" s="110"/>
      <c r="GOR223" s="110"/>
      <c r="GOS223" s="110"/>
      <c r="GOT223" s="110"/>
      <c r="GOU223" s="110"/>
      <c r="GOV223" s="110"/>
      <c r="GOW223" s="110"/>
      <c r="GOX223" s="110"/>
      <c r="GOY223" s="110"/>
      <c r="GOZ223" s="110"/>
      <c r="GPA223" s="110"/>
      <c r="GPB223" s="110"/>
      <c r="GPC223" s="110"/>
      <c r="GPD223" s="110"/>
      <c r="GPE223" s="110"/>
      <c r="GPF223" s="110"/>
      <c r="GPG223" s="110"/>
      <c r="GPH223" s="110"/>
      <c r="GPI223" s="110"/>
      <c r="GPJ223" s="110"/>
      <c r="GPK223" s="110"/>
      <c r="GPL223" s="110"/>
      <c r="GPM223" s="110"/>
      <c r="GPN223" s="110"/>
      <c r="GPO223" s="110"/>
      <c r="GPP223" s="110"/>
      <c r="GPQ223" s="110"/>
      <c r="GPR223" s="110"/>
      <c r="GPS223" s="110"/>
      <c r="GPT223" s="110"/>
      <c r="GPU223" s="110"/>
      <c r="GPV223" s="110"/>
      <c r="GPW223" s="110"/>
      <c r="GPX223" s="110"/>
      <c r="GPY223" s="110"/>
      <c r="GPZ223" s="110"/>
      <c r="GQA223" s="110"/>
      <c r="GQB223" s="110"/>
      <c r="GQC223" s="110"/>
      <c r="GQD223" s="110"/>
      <c r="GQE223" s="110"/>
      <c r="GQF223" s="110"/>
      <c r="GQG223" s="110"/>
      <c r="GQH223" s="110"/>
      <c r="GQI223" s="110"/>
      <c r="GQJ223" s="110"/>
      <c r="GQK223" s="110"/>
      <c r="GQL223" s="110"/>
      <c r="GQM223" s="110"/>
      <c r="GQN223" s="110"/>
      <c r="GQO223" s="110"/>
      <c r="GQP223" s="110"/>
      <c r="GQQ223" s="110"/>
      <c r="GQR223" s="110"/>
      <c r="GQS223" s="110"/>
      <c r="GQT223" s="110"/>
      <c r="GQU223" s="110"/>
      <c r="GQV223" s="110"/>
      <c r="GQW223" s="110"/>
      <c r="GQX223" s="110"/>
      <c r="GQY223" s="110"/>
      <c r="GQZ223" s="110"/>
      <c r="GRA223" s="110"/>
      <c r="GRB223" s="110"/>
      <c r="GRC223" s="110"/>
      <c r="GRD223" s="110"/>
      <c r="GRE223" s="110"/>
      <c r="GRF223" s="110"/>
      <c r="GRG223" s="110"/>
      <c r="GRH223" s="110"/>
      <c r="GRI223" s="110"/>
      <c r="GRJ223" s="110"/>
      <c r="GRK223" s="110"/>
      <c r="GRL223" s="110"/>
      <c r="GRM223" s="110"/>
      <c r="GRN223" s="110"/>
      <c r="GRO223" s="110"/>
      <c r="GRP223" s="110"/>
      <c r="GRQ223" s="110"/>
      <c r="GRR223" s="110"/>
      <c r="GRS223" s="110"/>
      <c r="GRT223" s="110"/>
      <c r="GRU223" s="110"/>
      <c r="GRV223" s="110"/>
      <c r="GRW223" s="110"/>
      <c r="GRX223" s="110"/>
      <c r="GRY223" s="110"/>
      <c r="GRZ223" s="110"/>
      <c r="GSA223" s="110"/>
      <c r="GSB223" s="110"/>
      <c r="GSC223" s="110"/>
      <c r="GSD223" s="110"/>
      <c r="GSE223" s="110"/>
      <c r="GSF223" s="110"/>
      <c r="GSG223" s="110"/>
      <c r="GSH223" s="110"/>
      <c r="GSI223" s="110"/>
      <c r="GSJ223" s="110"/>
      <c r="GSK223" s="110"/>
      <c r="GSL223" s="110"/>
      <c r="GSM223" s="110"/>
      <c r="GSN223" s="110"/>
      <c r="GSO223" s="110"/>
      <c r="GSP223" s="110"/>
      <c r="GSQ223" s="110"/>
      <c r="GSR223" s="110"/>
      <c r="GSS223" s="110"/>
      <c r="GST223" s="110"/>
      <c r="GSU223" s="110"/>
      <c r="GSV223" s="110"/>
      <c r="GSW223" s="110"/>
      <c r="GSX223" s="110"/>
      <c r="GSY223" s="110"/>
      <c r="GSZ223" s="110"/>
      <c r="GTA223" s="110"/>
      <c r="GTB223" s="110"/>
      <c r="GTC223" s="110"/>
      <c r="GTD223" s="110"/>
      <c r="GTE223" s="110"/>
      <c r="GTF223" s="110"/>
      <c r="GTG223" s="110"/>
      <c r="GTH223" s="110"/>
      <c r="GTI223" s="110"/>
      <c r="GTJ223" s="110"/>
      <c r="GTK223" s="110"/>
      <c r="GTL223" s="110"/>
      <c r="GTM223" s="110"/>
      <c r="GTN223" s="110"/>
      <c r="GTO223" s="110"/>
      <c r="GTP223" s="110"/>
      <c r="GTQ223" s="110"/>
      <c r="GTR223" s="110"/>
      <c r="GTS223" s="110"/>
      <c r="GTT223" s="110"/>
      <c r="GTU223" s="110"/>
      <c r="GTV223" s="110"/>
      <c r="GTW223" s="110"/>
      <c r="GTX223" s="110"/>
      <c r="GTY223" s="110"/>
      <c r="GTZ223" s="110"/>
      <c r="GUA223" s="110"/>
      <c r="GUB223" s="110"/>
      <c r="GUC223" s="110"/>
      <c r="GUD223" s="110"/>
      <c r="GUE223" s="110"/>
      <c r="GUF223" s="110"/>
      <c r="GUG223" s="110"/>
      <c r="GUH223" s="110"/>
      <c r="GUI223" s="110"/>
      <c r="GUJ223" s="110"/>
      <c r="GUK223" s="110"/>
      <c r="GUL223" s="110"/>
      <c r="GUM223" s="110"/>
      <c r="GUN223" s="110"/>
      <c r="GUO223" s="110"/>
      <c r="GUP223" s="110"/>
      <c r="GUQ223" s="110"/>
      <c r="GUR223" s="110"/>
      <c r="GUS223" s="110"/>
      <c r="GUT223" s="110"/>
      <c r="GUU223" s="110"/>
      <c r="GUV223" s="110"/>
      <c r="GUW223" s="110"/>
      <c r="GUX223" s="110"/>
      <c r="GUY223" s="110"/>
      <c r="GUZ223" s="110"/>
      <c r="GVA223" s="110"/>
      <c r="GVB223" s="110"/>
      <c r="GVC223" s="110"/>
      <c r="GVD223" s="110"/>
      <c r="GVE223" s="110"/>
      <c r="GVF223" s="110"/>
      <c r="GVG223" s="110"/>
      <c r="GVH223" s="110"/>
      <c r="GVI223" s="110"/>
      <c r="GVJ223" s="110"/>
      <c r="GVK223" s="110"/>
      <c r="GVL223" s="110"/>
      <c r="GVM223" s="110"/>
      <c r="GVN223" s="110"/>
      <c r="GVO223" s="110"/>
      <c r="GVP223" s="110"/>
      <c r="GVQ223" s="110"/>
      <c r="GVR223" s="110"/>
      <c r="GVS223" s="110"/>
      <c r="GVT223" s="110"/>
      <c r="GVU223" s="110"/>
      <c r="GVV223" s="110"/>
      <c r="GVW223" s="110"/>
      <c r="GVX223" s="110"/>
      <c r="GVY223" s="110"/>
      <c r="GVZ223" s="110"/>
      <c r="GWA223" s="110"/>
      <c r="GWB223" s="110"/>
      <c r="GWC223" s="110"/>
      <c r="GWD223" s="110"/>
      <c r="GWE223" s="110"/>
      <c r="GWF223" s="110"/>
      <c r="GWG223" s="110"/>
      <c r="GWH223" s="110"/>
      <c r="GWI223" s="110"/>
      <c r="GWJ223" s="110"/>
      <c r="GWK223" s="110"/>
      <c r="GWL223" s="110"/>
      <c r="GWM223" s="110"/>
      <c r="GWN223" s="110"/>
      <c r="GWO223" s="110"/>
      <c r="GWP223" s="110"/>
      <c r="GWQ223" s="110"/>
      <c r="GWR223" s="110"/>
      <c r="GWS223" s="110"/>
      <c r="GWT223" s="110"/>
      <c r="GWU223" s="110"/>
      <c r="GWV223" s="110"/>
      <c r="GWW223" s="110"/>
      <c r="GWX223" s="110"/>
      <c r="GWY223" s="110"/>
      <c r="GWZ223" s="110"/>
      <c r="GXA223" s="110"/>
      <c r="GXB223" s="110"/>
      <c r="GXC223" s="110"/>
      <c r="GXD223" s="110"/>
      <c r="GXE223" s="110"/>
      <c r="GXF223" s="110"/>
      <c r="GXG223" s="110"/>
      <c r="GXH223" s="110"/>
      <c r="GXI223" s="110"/>
      <c r="GXJ223" s="110"/>
      <c r="GXK223" s="110"/>
      <c r="GXL223" s="110"/>
      <c r="GXM223" s="110"/>
      <c r="GXN223" s="110"/>
      <c r="GXO223" s="110"/>
      <c r="GXP223" s="110"/>
      <c r="GXQ223" s="110"/>
      <c r="GXR223" s="110"/>
      <c r="GXS223" s="110"/>
      <c r="GXT223" s="110"/>
      <c r="GXU223" s="110"/>
      <c r="GXV223" s="110"/>
      <c r="GXW223" s="110"/>
      <c r="GXX223" s="110"/>
      <c r="GXY223" s="110"/>
      <c r="GXZ223" s="110"/>
      <c r="GYA223" s="110"/>
      <c r="GYB223" s="110"/>
      <c r="GYC223" s="110"/>
      <c r="GYD223" s="110"/>
      <c r="GYE223" s="110"/>
      <c r="GYF223" s="110"/>
      <c r="GYG223" s="110"/>
      <c r="GYH223" s="110"/>
      <c r="GYI223" s="110"/>
      <c r="GYJ223" s="110"/>
      <c r="GYK223" s="110"/>
      <c r="GYL223" s="110"/>
      <c r="GYM223" s="110"/>
      <c r="GYN223" s="110"/>
      <c r="GYO223" s="110"/>
      <c r="GYP223" s="110"/>
      <c r="GYQ223" s="110"/>
      <c r="GYR223" s="110"/>
      <c r="GYS223" s="110"/>
      <c r="GYT223" s="110"/>
      <c r="GYU223" s="110"/>
      <c r="GYV223" s="110"/>
      <c r="GYW223" s="110"/>
      <c r="GYX223" s="110"/>
      <c r="GYY223" s="110"/>
      <c r="GYZ223" s="110"/>
      <c r="GZA223" s="110"/>
      <c r="GZB223" s="110"/>
      <c r="GZC223" s="110"/>
      <c r="GZD223" s="110"/>
      <c r="GZE223" s="110"/>
      <c r="GZF223" s="110"/>
      <c r="GZG223" s="110"/>
      <c r="GZH223" s="110"/>
      <c r="GZI223" s="110"/>
      <c r="GZJ223" s="110"/>
      <c r="GZK223" s="110"/>
      <c r="GZL223" s="110"/>
      <c r="GZM223" s="110"/>
      <c r="GZN223" s="110"/>
      <c r="GZO223" s="110"/>
      <c r="GZP223" s="110"/>
      <c r="GZQ223" s="110"/>
      <c r="GZR223" s="110"/>
      <c r="GZS223" s="110"/>
      <c r="GZT223" s="110"/>
      <c r="GZU223" s="110"/>
      <c r="GZV223" s="110"/>
      <c r="GZW223" s="110"/>
      <c r="GZX223" s="110"/>
      <c r="GZY223" s="110"/>
      <c r="GZZ223" s="110"/>
      <c r="HAA223" s="110"/>
      <c r="HAB223" s="110"/>
      <c r="HAC223" s="110"/>
      <c r="HAD223" s="110"/>
      <c r="HAE223" s="110"/>
      <c r="HAF223" s="110"/>
      <c r="HAG223" s="110"/>
      <c r="HAH223" s="110"/>
      <c r="HAI223" s="110"/>
      <c r="HAJ223" s="110"/>
      <c r="HAK223" s="110"/>
      <c r="HAL223" s="110"/>
      <c r="HAM223" s="110"/>
      <c r="HAN223" s="110"/>
      <c r="HAO223" s="110"/>
      <c r="HAP223" s="110"/>
      <c r="HAQ223" s="110"/>
      <c r="HAR223" s="110"/>
      <c r="HAS223" s="110"/>
      <c r="HAT223" s="110"/>
      <c r="HAU223" s="110"/>
      <c r="HAV223" s="110"/>
      <c r="HAW223" s="110"/>
      <c r="HAX223" s="110"/>
      <c r="HAY223" s="110"/>
      <c r="HAZ223" s="110"/>
      <c r="HBA223" s="110"/>
      <c r="HBB223" s="110"/>
      <c r="HBC223" s="110"/>
      <c r="HBD223" s="110"/>
      <c r="HBE223" s="110"/>
      <c r="HBF223" s="110"/>
      <c r="HBG223" s="110"/>
      <c r="HBH223" s="110"/>
      <c r="HBI223" s="110"/>
      <c r="HBJ223" s="110"/>
      <c r="HBK223" s="110"/>
      <c r="HBL223" s="110"/>
      <c r="HBM223" s="110"/>
      <c r="HBN223" s="110"/>
      <c r="HBO223" s="110"/>
      <c r="HBP223" s="110"/>
      <c r="HBQ223" s="110"/>
      <c r="HBR223" s="110"/>
      <c r="HBS223" s="110"/>
      <c r="HBT223" s="110"/>
      <c r="HBU223" s="110"/>
      <c r="HBV223" s="110"/>
      <c r="HBW223" s="110"/>
      <c r="HBX223" s="110"/>
      <c r="HBY223" s="110"/>
      <c r="HBZ223" s="110"/>
      <c r="HCA223" s="110"/>
      <c r="HCB223" s="110"/>
      <c r="HCC223" s="110"/>
      <c r="HCD223" s="110"/>
      <c r="HCE223" s="110"/>
      <c r="HCF223" s="110"/>
      <c r="HCG223" s="110"/>
      <c r="HCH223" s="110"/>
      <c r="HCI223" s="110"/>
      <c r="HCJ223" s="110"/>
      <c r="HCK223" s="110"/>
      <c r="HCL223" s="110"/>
      <c r="HCM223" s="110"/>
      <c r="HCN223" s="110"/>
      <c r="HCO223" s="110"/>
      <c r="HCP223" s="110"/>
      <c r="HCQ223" s="110"/>
      <c r="HCR223" s="110"/>
      <c r="HCS223" s="110"/>
      <c r="HCT223" s="110"/>
      <c r="HCU223" s="110"/>
      <c r="HCV223" s="110"/>
      <c r="HCW223" s="110"/>
      <c r="HCX223" s="110"/>
      <c r="HCY223" s="110"/>
      <c r="HCZ223" s="110"/>
      <c r="HDA223" s="110"/>
      <c r="HDB223" s="110"/>
      <c r="HDC223" s="110"/>
      <c r="HDD223" s="110"/>
      <c r="HDE223" s="110"/>
      <c r="HDF223" s="110"/>
      <c r="HDG223" s="110"/>
      <c r="HDH223" s="110"/>
      <c r="HDI223" s="110"/>
      <c r="HDJ223" s="110"/>
      <c r="HDK223" s="110"/>
      <c r="HDL223" s="110"/>
      <c r="HDM223" s="110"/>
      <c r="HDN223" s="110"/>
      <c r="HDO223" s="110"/>
      <c r="HDP223" s="110"/>
      <c r="HDQ223" s="110"/>
      <c r="HDR223" s="110"/>
      <c r="HDS223" s="110"/>
      <c r="HDT223" s="110"/>
      <c r="HDU223" s="110"/>
      <c r="HDV223" s="110"/>
      <c r="HDW223" s="110"/>
      <c r="HDX223" s="110"/>
      <c r="HDY223" s="110"/>
      <c r="HDZ223" s="110"/>
      <c r="HEA223" s="110"/>
      <c r="HEB223" s="110"/>
      <c r="HEC223" s="110"/>
      <c r="HED223" s="110"/>
      <c r="HEE223" s="110"/>
      <c r="HEF223" s="110"/>
      <c r="HEG223" s="110"/>
      <c r="HEH223" s="110"/>
      <c r="HEI223" s="110"/>
      <c r="HEJ223" s="110"/>
      <c r="HEK223" s="110"/>
      <c r="HEL223" s="110"/>
      <c r="HEM223" s="110"/>
      <c r="HEN223" s="110"/>
      <c r="HEO223" s="110"/>
      <c r="HEP223" s="110"/>
      <c r="HEQ223" s="110"/>
      <c r="HER223" s="110"/>
      <c r="HES223" s="110"/>
      <c r="HET223" s="110"/>
      <c r="HEU223" s="110"/>
      <c r="HEV223" s="110"/>
      <c r="HEW223" s="110"/>
      <c r="HEX223" s="110"/>
      <c r="HEY223" s="110"/>
      <c r="HEZ223" s="110"/>
      <c r="HFA223" s="110"/>
      <c r="HFB223" s="110"/>
      <c r="HFC223" s="110"/>
      <c r="HFD223" s="110"/>
      <c r="HFE223" s="110"/>
      <c r="HFF223" s="110"/>
      <c r="HFG223" s="110"/>
      <c r="HFH223" s="110"/>
      <c r="HFI223" s="110"/>
      <c r="HFJ223" s="110"/>
      <c r="HFK223" s="110"/>
      <c r="HFL223" s="110"/>
      <c r="HFM223" s="110"/>
      <c r="HFN223" s="110"/>
      <c r="HFO223" s="110"/>
      <c r="HFP223" s="110"/>
      <c r="HFQ223" s="110"/>
      <c r="HFR223" s="110"/>
      <c r="HFS223" s="110"/>
      <c r="HFT223" s="110"/>
      <c r="HFU223" s="110"/>
      <c r="HFV223" s="110"/>
      <c r="HFW223" s="110"/>
      <c r="HFX223" s="110"/>
      <c r="HFY223" s="110"/>
      <c r="HFZ223" s="110"/>
      <c r="HGA223" s="110"/>
      <c r="HGB223" s="110"/>
      <c r="HGC223" s="110"/>
      <c r="HGD223" s="110"/>
      <c r="HGE223" s="110"/>
      <c r="HGF223" s="110"/>
      <c r="HGG223" s="110"/>
      <c r="HGH223" s="110"/>
      <c r="HGI223" s="110"/>
      <c r="HGJ223" s="110"/>
      <c r="HGK223" s="110"/>
      <c r="HGL223" s="110"/>
      <c r="HGM223" s="110"/>
      <c r="HGN223" s="110"/>
      <c r="HGO223" s="110"/>
      <c r="HGP223" s="110"/>
      <c r="HGQ223" s="110"/>
      <c r="HGR223" s="110"/>
      <c r="HGS223" s="110"/>
      <c r="HGT223" s="110"/>
      <c r="HGU223" s="110"/>
      <c r="HGV223" s="110"/>
      <c r="HGW223" s="110"/>
      <c r="HGX223" s="110"/>
      <c r="HGY223" s="110"/>
      <c r="HGZ223" s="110"/>
      <c r="HHA223" s="110"/>
      <c r="HHB223" s="110"/>
      <c r="HHC223" s="110"/>
      <c r="HHD223" s="110"/>
      <c r="HHE223" s="110"/>
      <c r="HHF223" s="110"/>
      <c r="HHG223" s="110"/>
      <c r="HHH223" s="110"/>
      <c r="HHI223" s="110"/>
      <c r="HHJ223" s="110"/>
      <c r="HHK223" s="110"/>
      <c r="HHL223" s="110"/>
      <c r="HHM223" s="110"/>
      <c r="HHN223" s="110"/>
      <c r="HHO223" s="110"/>
      <c r="HHP223" s="110"/>
      <c r="HHQ223" s="110"/>
      <c r="HHR223" s="110"/>
      <c r="HHS223" s="110"/>
      <c r="HHT223" s="110"/>
      <c r="HHU223" s="110"/>
      <c r="HHV223" s="110"/>
      <c r="HHW223" s="110"/>
      <c r="HHX223" s="110"/>
      <c r="HHY223" s="110"/>
      <c r="HHZ223" s="110"/>
      <c r="HIA223" s="110"/>
      <c r="HIB223" s="110"/>
      <c r="HIC223" s="110"/>
      <c r="HID223" s="110"/>
      <c r="HIE223" s="110"/>
      <c r="HIF223" s="110"/>
      <c r="HIG223" s="110"/>
      <c r="HIH223" s="110"/>
      <c r="HII223" s="110"/>
      <c r="HIJ223" s="110"/>
      <c r="HIK223" s="110"/>
      <c r="HIL223" s="110"/>
      <c r="HIM223" s="110"/>
      <c r="HIN223" s="110"/>
      <c r="HIO223" s="110"/>
      <c r="HIP223" s="110"/>
      <c r="HIQ223" s="110"/>
      <c r="HIR223" s="110"/>
      <c r="HIS223" s="110"/>
      <c r="HIT223" s="110"/>
      <c r="HIU223" s="110"/>
      <c r="HIV223" s="110"/>
      <c r="HIW223" s="110"/>
      <c r="HIX223" s="110"/>
      <c r="HIY223" s="110"/>
      <c r="HIZ223" s="110"/>
      <c r="HJA223" s="110"/>
      <c r="HJB223" s="110"/>
      <c r="HJC223" s="110"/>
      <c r="HJD223" s="110"/>
      <c r="HJE223" s="110"/>
      <c r="HJF223" s="110"/>
      <c r="HJG223" s="110"/>
      <c r="HJH223" s="110"/>
      <c r="HJI223" s="110"/>
      <c r="HJJ223" s="110"/>
      <c r="HJK223" s="110"/>
      <c r="HJL223" s="110"/>
      <c r="HJM223" s="110"/>
      <c r="HJN223" s="110"/>
      <c r="HJO223" s="110"/>
      <c r="HJP223" s="110"/>
      <c r="HJQ223" s="110"/>
      <c r="HJR223" s="110"/>
      <c r="HJS223" s="110"/>
      <c r="HJT223" s="110"/>
      <c r="HJU223" s="110"/>
      <c r="HJV223" s="110"/>
      <c r="HJW223" s="110"/>
      <c r="HJX223" s="110"/>
      <c r="HJY223" s="110"/>
      <c r="HJZ223" s="110"/>
      <c r="HKA223" s="110"/>
      <c r="HKB223" s="110"/>
      <c r="HKC223" s="110"/>
      <c r="HKD223" s="110"/>
      <c r="HKE223" s="110"/>
      <c r="HKF223" s="110"/>
      <c r="HKG223" s="110"/>
      <c r="HKH223" s="110"/>
      <c r="HKI223" s="110"/>
      <c r="HKJ223" s="110"/>
      <c r="HKK223" s="110"/>
      <c r="HKL223" s="110"/>
      <c r="HKM223" s="110"/>
      <c r="HKN223" s="110"/>
      <c r="HKO223" s="110"/>
      <c r="HKP223" s="110"/>
      <c r="HKQ223" s="110"/>
      <c r="HKR223" s="110"/>
      <c r="HKS223" s="110"/>
      <c r="HKT223" s="110"/>
      <c r="HKU223" s="110"/>
      <c r="HKV223" s="110"/>
      <c r="HKW223" s="110"/>
      <c r="HKX223" s="110"/>
      <c r="HKY223" s="110"/>
      <c r="HKZ223" s="110"/>
      <c r="HLA223" s="110"/>
      <c r="HLB223" s="110"/>
      <c r="HLC223" s="110"/>
      <c r="HLD223" s="110"/>
      <c r="HLE223" s="110"/>
      <c r="HLF223" s="110"/>
      <c r="HLG223" s="110"/>
      <c r="HLH223" s="110"/>
      <c r="HLI223" s="110"/>
      <c r="HLJ223" s="110"/>
      <c r="HLK223" s="110"/>
      <c r="HLL223" s="110"/>
      <c r="HLM223" s="110"/>
      <c r="HLN223" s="110"/>
      <c r="HLO223" s="110"/>
      <c r="HLP223" s="110"/>
      <c r="HLQ223" s="110"/>
      <c r="HLR223" s="110"/>
      <c r="HLS223" s="110"/>
      <c r="HLT223" s="110"/>
      <c r="HLU223" s="110"/>
      <c r="HLV223" s="110"/>
      <c r="HLW223" s="110"/>
      <c r="HLX223" s="110"/>
      <c r="HLY223" s="110"/>
      <c r="HLZ223" s="110"/>
      <c r="HMA223" s="110"/>
      <c r="HMB223" s="110"/>
      <c r="HMC223" s="110"/>
      <c r="HMD223" s="110"/>
      <c r="HME223" s="110"/>
      <c r="HMF223" s="110"/>
      <c r="HMG223" s="110"/>
      <c r="HMH223" s="110"/>
      <c r="HMI223" s="110"/>
      <c r="HMJ223" s="110"/>
      <c r="HMK223" s="110"/>
      <c r="HML223" s="110"/>
      <c r="HMM223" s="110"/>
      <c r="HMN223" s="110"/>
      <c r="HMO223" s="110"/>
      <c r="HMP223" s="110"/>
      <c r="HMQ223" s="110"/>
      <c r="HMR223" s="110"/>
      <c r="HMS223" s="110"/>
      <c r="HMT223" s="110"/>
      <c r="HMU223" s="110"/>
      <c r="HMV223" s="110"/>
      <c r="HMW223" s="110"/>
      <c r="HMX223" s="110"/>
      <c r="HMY223" s="110"/>
      <c r="HMZ223" s="110"/>
      <c r="HNA223" s="110"/>
      <c r="HNB223" s="110"/>
      <c r="HNC223" s="110"/>
      <c r="HND223" s="110"/>
      <c r="HNE223" s="110"/>
      <c r="HNF223" s="110"/>
      <c r="HNG223" s="110"/>
      <c r="HNH223" s="110"/>
      <c r="HNI223" s="110"/>
      <c r="HNJ223" s="110"/>
      <c r="HNK223" s="110"/>
      <c r="HNL223" s="110"/>
      <c r="HNM223" s="110"/>
      <c r="HNN223" s="110"/>
      <c r="HNO223" s="110"/>
      <c r="HNP223" s="110"/>
      <c r="HNQ223" s="110"/>
      <c r="HNR223" s="110"/>
      <c r="HNS223" s="110"/>
      <c r="HNT223" s="110"/>
      <c r="HNU223" s="110"/>
      <c r="HNV223" s="110"/>
      <c r="HNW223" s="110"/>
      <c r="HNX223" s="110"/>
      <c r="HNY223" s="110"/>
      <c r="HNZ223" s="110"/>
      <c r="HOA223" s="110"/>
      <c r="HOB223" s="110"/>
      <c r="HOC223" s="110"/>
      <c r="HOD223" s="110"/>
      <c r="HOE223" s="110"/>
      <c r="HOF223" s="110"/>
      <c r="HOG223" s="110"/>
      <c r="HOH223" s="110"/>
      <c r="HOI223" s="110"/>
      <c r="HOJ223" s="110"/>
      <c r="HOK223" s="110"/>
      <c r="HOL223" s="110"/>
      <c r="HOM223" s="110"/>
      <c r="HON223" s="110"/>
      <c r="HOO223" s="110"/>
      <c r="HOP223" s="110"/>
      <c r="HOQ223" s="110"/>
      <c r="HOR223" s="110"/>
      <c r="HOS223" s="110"/>
      <c r="HOT223" s="110"/>
      <c r="HOU223" s="110"/>
      <c r="HOV223" s="110"/>
      <c r="HOW223" s="110"/>
      <c r="HOX223" s="110"/>
      <c r="HOY223" s="110"/>
      <c r="HOZ223" s="110"/>
      <c r="HPA223" s="110"/>
      <c r="HPB223" s="110"/>
      <c r="HPC223" s="110"/>
      <c r="HPD223" s="110"/>
      <c r="HPE223" s="110"/>
      <c r="HPF223" s="110"/>
      <c r="HPG223" s="110"/>
      <c r="HPH223" s="110"/>
      <c r="HPI223" s="110"/>
      <c r="HPJ223" s="110"/>
      <c r="HPK223" s="110"/>
      <c r="HPL223" s="110"/>
      <c r="HPM223" s="110"/>
      <c r="HPN223" s="110"/>
      <c r="HPO223" s="110"/>
      <c r="HPP223" s="110"/>
      <c r="HPQ223" s="110"/>
      <c r="HPR223" s="110"/>
      <c r="HPS223" s="110"/>
      <c r="HPT223" s="110"/>
      <c r="HPU223" s="110"/>
      <c r="HPV223" s="110"/>
      <c r="HPW223" s="110"/>
      <c r="HPX223" s="110"/>
      <c r="HPY223" s="110"/>
      <c r="HPZ223" s="110"/>
      <c r="HQA223" s="110"/>
      <c r="HQB223" s="110"/>
      <c r="HQC223" s="110"/>
      <c r="HQD223" s="110"/>
      <c r="HQE223" s="110"/>
      <c r="HQF223" s="110"/>
      <c r="HQG223" s="110"/>
      <c r="HQH223" s="110"/>
      <c r="HQI223" s="110"/>
      <c r="HQJ223" s="110"/>
      <c r="HQK223" s="110"/>
      <c r="HQL223" s="110"/>
      <c r="HQM223" s="110"/>
      <c r="HQN223" s="110"/>
      <c r="HQO223" s="110"/>
      <c r="HQP223" s="110"/>
      <c r="HQQ223" s="110"/>
      <c r="HQR223" s="110"/>
      <c r="HQS223" s="110"/>
      <c r="HQT223" s="110"/>
      <c r="HQU223" s="110"/>
      <c r="HQV223" s="110"/>
      <c r="HQW223" s="110"/>
      <c r="HQX223" s="110"/>
      <c r="HQY223" s="110"/>
      <c r="HQZ223" s="110"/>
      <c r="HRA223" s="110"/>
      <c r="HRB223" s="110"/>
      <c r="HRC223" s="110"/>
      <c r="HRD223" s="110"/>
      <c r="HRE223" s="110"/>
      <c r="HRF223" s="110"/>
      <c r="HRG223" s="110"/>
      <c r="HRH223" s="110"/>
      <c r="HRI223" s="110"/>
      <c r="HRJ223" s="110"/>
      <c r="HRK223" s="110"/>
      <c r="HRL223" s="110"/>
      <c r="HRM223" s="110"/>
      <c r="HRN223" s="110"/>
      <c r="HRO223" s="110"/>
      <c r="HRP223" s="110"/>
      <c r="HRQ223" s="110"/>
      <c r="HRR223" s="110"/>
      <c r="HRS223" s="110"/>
      <c r="HRT223" s="110"/>
      <c r="HRU223" s="110"/>
      <c r="HRV223" s="110"/>
      <c r="HRW223" s="110"/>
      <c r="HRX223" s="110"/>
      <c r="HRY223" s="110"/>
      <c r="HRZ223" s="110"/>
      <c r="HSA223" s="110"/>
      <c r="HSB223" s="110"/>
      <c r="HSC223" s="110"/>
      <c r="HSD223" s="110"/>
      <c r="HSE223" s="110"/>
      <c r="HSF223" s="110"/>
      <c r="HSG223" s="110"/>
      <c r="HSH223" s="110"/>
      <c r="HSI223" s="110"/>
      <c r="HSJ223" s="110"/>
      <c r="HSK223" s="110"/>
      <c r="HSL223" s="110"/>
      <c r="HSM223" s="110"/>
      <c r="HSN223" s="110"/>
      <c r="HSO223" s="110"/>
      <c r="HSP223" s="110"/>
      <c r="HSQ223" s="110"/>
      <c r="HSR223" s="110"/>
      <c r="HSS223" s="110"/>
      <c r="HST223" s="110"/>
      <c r="HSU223" s="110"/>
      <c r="HSV223" s="110"/>
      <c r="HSW223" s="110"/>
      <c r="HSX223" s="110"/>
      <c r="HSY223" s="110"/>
      <c r="HSZ223" s="110"/>
      <c r="HTA223" s="110"/>
      <c r="HTB223" s="110"/>
      <c r="HTC223" s="110"/>
      <c r="HTD223" s="110"/>
      <c r="HTE223" s="110"/>
      <c r="HTF223" s="110"/>
      <c r="HTG223" s="110"/>
      <c r="HTH223" s="110"/>
      <c r="HTI223" s="110"/>
      <c r="HTJ223" s="110"/>
      <c r="HTK223" s="110"/>
      <c r="HTL223" s="110"/>
      <c r="HTM223" s="110"/>
      <c r="HTN223" s="110"/>
      <c r="HTO223" s="110"/>
      <c r="HTP223" s="110"/>
      <c r="HTQ223" s="110"/>
      <c r="HTR223" s="110"/>
      <c r="HTS223" s="110"/>
      <c r="HTT223" s="110"/>
      <c r="HTU223" s="110"/>
      <c r="HTV223" s="110"/>
      <c r="HTW223" s="110"/>
      <c r="HTX223" s="110"/>
      <c r="HTY223" s="110"/>
      <c r="HTZ223" s="110"/>
      <c r="HUA223" s="110"/>
      <c r="HUB223" s="110"/>
      <c r="HUC223" s="110"/>
      <c r="HUD223" s="110"/>
      <c r="HUE223" s="110"/>
      <c r="HUF223" s="110"/>
      <c r="HUG223" s="110"/>
      <c r="HUH223" s="110"/>
      <c r="HUI223" s="110"/>
      <c r="HUJ223" s="110"/>
      <c r="HUK223" s="110"/>
      <c r="HUL223" s="110"/>
      <c r="HUM223" s="110"/>
      <c r="HUN223" s="110"/>
      <c r="HUO223" s="110"/>
      <c r="HUP223" s="110"/>
      <c r="HUQ223" s="110"/>
      <c r="HUR223" s="110"/>
      <c r="HUS223" s="110"/>
      <c r="HUT223" s="110"/>
      <c r="HUU223" s="110"/>
      <c r="HUV223" s="110"/>
      <c r="HUW223" s="110"/>
      <c r="HUX223" s="110"/>
      <c r="HUY223" s="110"/>
      <c r="HUZ223" s="110"/>
      <c r="HVA223" s="110"/>
      <c r="HVB223" s="110"/>
      <c r="HVC223" s="110"/>
      <c r="HVD223" s="110"/>
      <c r="HVE223" s="110"/>
      <c r="HVF223" s="110"/>
      <c r="HVG223" s="110"/>
      <c r="HVH223" s="110"/>
      <c r="HVI223" s="110"/>
      <c r="HVJ223" s="110"/>
      <c r="HVK223" s="110"/>
      <c r="HVL223" s="110"/>
      <c r="HVM223" s="110"/>
      <c r="HVN223" s="110"/>
      <c r="HVO223" s="110"/>
      <c r="HVP223" s="110"/>
      <c r="HVQ223" s="110"/>
      <c r="HVR223" s="110"/>
      <c r="HVS223" s="110"/>
      <c r="HVT223" s="110"/>
      <c r="HVU223" s="110"/>
      <c r="HVV223" s="110"/>
      <c r="HVW223" s="110"/>
      <c r="HVX223" s="110"/>
      <c r="HVY223" s="110"/>
      <c r="HVZ223" s="110"/>
      <c r="HWA223" s="110"/>
      <c r="HWB223" s="110"/>
      <c r="HWC223" s="110"/>
      <c r="HWD223" s="110"/>
      <c r="HWE223" s="110"/>
      <c r="HWF223" s="110"/>
      <c r="HWG223" s="110"/>
      <c r="HWH223" s="110"/>
      <c r="HWI223" s="110"/>
      <c r="HWJ223" s="110"/>
      <c r="HWK223" s="110"/>
      <c r="HWL223" s="110"/>
      <c r="HWM223" s="110"/>
      <c r="HWN223" s="110"/>
      <c r="HWO223" s="110"/>
      <c r="HWP223" s="110"/>
      <c r="HWQ223" s="110"/>
      <c r="HWR223" s="110"/>
      <c r="HWS223" s="110"/>
      <c r="HWT223" s="110"/>
      <c r="HWU223" s="110"/>
      <c r="HWV223" s="110"/>
      <c r="HWW223" s="110"/>
      <c r="HWX223" s="110"/>
      <c r="HWY223" s="110"/>
      <c r="HWZ223" s="110"/>
      <c r="HXA223" s="110"/>
      <c r="HXB223" s="110"/>
      <c r="HXC223" s="110"/>
      <c r="HXD223" s="110"/>
      <c r="HXE223" s="110"/>
      <c r="HXF223" s="110"/>
      <c r="HXG223" s="110"/>
      <c r="HXH223" s="110"/>
      <c r="HXI223" s="110"/>
      <c r="HXJ223" s="110"/>
      <c r="HXK223" s="110"/>
      <c r="HXL223" s="110"/>
      <c r="HXM223" s="110"/>
      <c r="HXN223" s="110"/>
      <c r="HXO223" s="110"/>
      <c r="HXP223" s="110"/>
      <c r="HXQ223" s="110"/>
      <c r="HXR223" s="110"/>
      <c r="HXS223" s="110"/>
      <c r="HXT223" s="110"/>
      <c r="HXU223" s="110"/>
      <c r="HXV223" s="110"/>
      <c r="HXW223" s="110"/>
      <c r="HXX223" s="110"/>
      <c r="HXY223" s="110"/>
      <c r="HXZ223" s="110"/>
      <c r="HYA223" s="110"/>
      <c r="HYB223" s="110"/>
      <c r="HYC223" s="110"/>
      <c r="HYD223" s="110"/>
      <c r="HYE223" s="110"/>
      <c r="HYF223" s="110"/>
      <c r="HYG223" s="110"/>
      <c r="HYH223" s="110"/>
      <c r="HYI223" s="110"/>
      <c r="HYJ223" s="110"/>
      <c r="HYK223" s="110"/>
      <c r="HYL223" s="110"/>
      <c r="HYM223" s="110"/>
      <c r="HYN223" s="110"/>
      <c r="HYO223" s="110"/>
      <c r="HYP223" s="110"/>
      <c r="HYQ223" s="110"/>
      <c r="HYR223" s="110"/>
      <c r="HYS223" s="110"/>
      <c r="HYT223" s="110"/>
      <c r="HYU223" s="110"/>
      <c r="HYV223" s="110"/>
      <c r="HYW223" s="110"/>
      <c r="HYX223" s="110"/>
      <c r="HYY223" s="110"/>
      <c r="HYZ223" s="110"/>
      <c r="HZA223" s="110"/>
      <c r="HZB223" s="110"/>
      <c r="HZC223" s="110"/>
      <c r="HZD223" s="110"/>
      <c r="HZE223" s="110"/>
      <c r="HZF223" s="110"/>
      <c r="HZG223" s="110"/>
      <c r="HZH223" s="110"/>
      <c r="HZI223" s="110"/>
      <c r="HZJ223" s="110"/>
      <c r="HZK223" s="110"/>
      <c r="HZL223" s="110"/>
      <c r="HZM223" s="110"/>
      <c r="HZN223" s="110"/>
      <c r="HZO223" s="110"/>
      <c r="HZP223" s="110"/>
      <c r="HZQ223" s="110"/>
      <c r="HZR223" s="110"/>
      <c r="HZS223" s="110"/>
      <c r="HZT223" s="110"/>
      <c r="HZU223" s="110"/>
      <c r="HZV223" s="110"/>
      <c r="HZW223" s="110"/>
      <c r="HZX223" s="110"/>
      <c r="HZY223" s="110"/>
      <c r="HZZ223" s="110"/>
      <c r="IAA223" s="110"/>
      <c r="IAB223" s="110"/>
      <c r="IAC223" s="110"/>
      <c r="IAD223" s="110"/>
      <c r="IAE223" s="110"/>
      <c r="IAF223" s="110"/>
      <c r="IAG223" s="110"/>
      <c r="IAH223" s="110"/>
      <c r="IAI223" s="110"/>
      <c r="IAJ223" s="110"/>
      <c r="IAK223" s="110"/>
      <c r="IAL223" s="110"/>
      <c r="IAM223" s="110"/>
      <c r="IAN223" s="110"/>
      <c r="IAO223" s="110"/>
      <c r="IAP223" s="110"/>
      <c r="IAQ223" s="110"/>
      <c r="IAR223" s="110"/>
      <c r="IAS223" s="110"/>
      <c r="IAT223" s="110"/>
      <c r="IAU223" s="110"/>
      <c r="IAV223" s="110"/>
      <c r="IAW223" s="110"/>
      <c r="IAX223" s="110"/>
      <c r="IAY223" s="110"/>
      <c r="IAZ223" s="110"/>
      <c r="IBA223" s="110"/>
      <c r="IBB223" s="110"/>
      <c r="IBC223" s="110"/>
      <c r="IBD223" s="110"/>
      <c r="IBE223" s="110"/>
      <c r="IBF223" s="110"/>
      <c r="IBG223" s="110"/>
      <c r="IBH223" s="110"/>
      <c r="IBI223" s="110"/>
      <c r="IBJ223" s="110"/>
      <c r="IBK223" s="110"/>
      <c r="IBL223" s="110"/>
      <c r="IBM223" s="110"/>
      <c r="IBN223" s="110"/>
      <c r="IBO223" s="110"/>
      <c r="IBP223" s="110"/>
      <c r="IBQ223" s="110"/>
      <c r="IBR223" s="110"/>
      <c r="IBS223" s="110"/>
      <c r="IBT223" s="110"/>
      <c r="IBU223" s="110"/>
      <c r="IBV223" s="110"/>
      <c r="IBW223" s="110"/>
      <c r="IBX223" s="110"/>
      <c r="IBY223" s="110"/>
      <c r="IBZ223" s="110"/>
      <c r="ICA223" s="110"/>
      <c r="ICB223" s="110"/>
      <c r="ICC223" s="110"/>
      <c r="ICD223" s="110"/>
      <c r="ICE223" s="110"/>
      <c r="ICF223" s="110"/>
      <c r="ICG223" s="110"/>
      <c r="ICH223" s="110"/>
      <c r="ICI223" s="110"/>
      <c r="ICJ223" s="110"/>
      <c r="ICK223" s="110"/>
      <c r="ICL223" s="110"/>
      <c r="ICM223" s="110"/>
      <c r="ICN223" s="110"/>
      <c r="ICO223" s="110"/>
      <c r="ICP223" s="110"/>
      <c r="ICQ223" s="110"/>
      <c r="ICR223" s="110"/>
      <c r="ICS223" s="110"/>
      <c r="ICT223" s="110"/>
      <c r="ICU223" s="110"/>
      <c r="ICV223" s="110"/>
      <c r="ICW223" s="110"/>
      <c r="ICX223" s="110"/>
      <c r="ICY223" s="110"/>
      <c r="ICZ223" s="110"/>
      <c r="IDA223" s="110"/>
      <c r="IDB223" s="110"/>
      <c r="IDC223" s="110"/>
      <c r="IDD223" s="110"/>
      <c r="IDE223" s="110"/>
      <c r="IDF223" s="110"/>
      <c r="IDG223" s="110"/>
      <c r="IDH223" s="110"/>
      <c r="IDI223" s="110"/>
      <c r="IDJ223" s="110"/>
      <c r="IDK223" s="110"/>
      <c r="IDL223" s="110"/>
      <c r="IDM223" s="110"/>
      <c r="IDN223" s="110"/>
      <c r="IDO223" s="110"/>
      <c r="IDP223" s="110"/>
      <c r="IDQ223" s="110"/>
      <c r="IDR223" s="110"/>
      <c r="IDS223" s="110"/>
      <c r="IDT223" s="110"/>
      <c r="IDU223" s="110"/>
      <c r="IDV223" s="110"/>
      <c r="IDW223" s="110"/>
      <c r="IDX223" s="110"/>
      <c r="IDY223" s="110"/>
      <c r="IDZ223" s="110"/>
      <c r="IEA223" s="110"/>
      <c r="IEB223" s="110"/>
      <c r="IEC223" s="110"/>
      <c r="IED223" s="110"/>
      <c r="IEE223" s="110"/>
      <c r="IEF223" s="110"/>
      <c r="IEG223" s="110"/>
      <c r="IEH223" s="110"/>
      <c r="IEI223" s="110"/>
      <c r="IEJ223" s="110"/>
      <c r="IEK223" s="110"/>
      <c r="IEL223" s="110"/>
      <c r="IEM223" s="110"/>
      <c r="IEN223" s="110"/>
      <c r="IEO223" s="110"/>
      <c r="IEP223" s="110"/>
      <c r="IEQ223" s="110"/>
      <c r="IER223" s="110"/>
      <c r="IES223" s="110"/>
      <c r="IET223" s="110"/>
      <c r="IEU223" s="110"/>
      <c r="IEV223" s="110"/>
      <c r="IEW223" s="110"/>
      <c r="IEX223" s="110"/>
      <c r="IEY223" s="110"/>
      <c r="IEZ223" s="110"/>
      <c r="IFA223" s="110"/>
      <c r="IFB223" s="110"/>
      <c r="IFC223" s="110"/>
      <c r="IFD223" s="110"/>
      <c r="IFE223" s="110"/>
      <c r="IFF223" s="110"/>
      <c r="IFG223" s="110"/>
      <c r="IFH223" s="110"/>
      <c r="IFI223" s="110"/>
      <c r="IFJ223" s="110"/>
      <c r="IFK223" s="110"/>
      <c r="IFL223" s="110"/>
      <c r="IFM223" s="110"/>
      <c r="IFN223" s="110"/>
      <c r="IFO223" s="110"/>
      <c r="IFP223" s="110"/>
      <c r="IFQ223" s="110"/>
      <c r="IFR223" s="110"/>
      <c r="IFS223" s="110"/>
      <c r="IFT223" s="110"/>
      <c r="IFU223" s="110"/>
      <c r="IFV223" s="110"/>
      <c r="IFW223" s="110"/>
      <c r="IFX223" s="110"/>
      <c r="IFY223" s="110"/>
      <c r="IFZ223" s="110"/>
      <c r="IGA223" s="110"/>
      <c r="IGB223" s="110"/>
      <c r="IGC223" s="110"/>
      <c r="IGD223" s="110"/>
      <c r="IGE223" s="110"/>
      <c r="IGF223" s="110"/>
      <c r="IGG223" s="110"/>
      <c r="IGH223" s="110"/>
      <c r="IGI223" s="110"/>
      <c r="IGJ223" s="110"/>
      <c r="IGK223" s="110"/>
      <c r="IGL223" s="110"/>
      <c r="IGM223" s="110"/>
      <c r="IGN223" s="110"/>
      <c r="IGO223" s="110"/>
      <c r="IGP223" s="110"/>
      <c r="IGQ223" s="110"/>
      <c r="IGR223" s="110"/>
      <c r="IGS223" s="110"/>
      <c r="IGT223" s="110"/>
      <c r="IGU223" s="110"/>
      <c r="IGV223" s="110"/>
      <c r="IGW223" s="110"/>
      <c r="IGX223" s="110"/>
      <c r="IGY223" s="110"/>
      <c r="IGZ223" s="110"/>
      <c r="IHA223" s="110"/>
      <c r="IHB223" s="110"/>
      <c r="IHC223" s="110"/>
      <c r="IHD223" s="110"/>
      <c r="IHE223" s="110"/>
      <c r="IHF223" s="110"/>
      <c r="IHG223" s="110"/>
      <c r="IHH223" s="110"/>
      <c r="IHI223" s="110"/>
      <c r="IHJ223" s="110"/>
      <c r="IHK223" s="110"/>
      <c r="IHL223" s="110"/>
      <c r="IHM223" s="110"/>
      <c r="IHN223" s="110"/>
      <c r="IHO223" s="110"/>
      <c r="IHP223" s="110"/>
      <c r="IHQ223" s="110"/>
      <c r="IHR223" s="110"/>
      <c r="IHS223" s="110"/>
      <c r="IHT223" s="110"/>
      <c r="IHU223" s="110"/>
      <c r="IHV223" s="110"/>
      <c r="IHW223" s="110"/>
      <c r="IHX223" s="110"/>
      <c r="IHY223" s="110"/>
      <c r="IHZ223" s="110"/>
      <c r="IIA223" s="110"/>
      <c r="IIB223" s="110"/>
      <c r="IIC223" s="110"/>
      <c r="IID223" s="110"/>
      <c r="IIE223" s="110"/>
      <c r="IIF223" s="110"/>
      <c r="IIG223" s="110"/>
      <c r="IIH223" s="110"/>
      <c r="III223" s="110"/>
      <c r="IIJ223" s="110"/>
      <c r="IIK223" s="110"/>
      <c r="IIL223" s="110"/>
      <c r="IIM223" s="110"/>
      <c r="IIN223" s="110"/>
      <c r="IIO223" s="110"/>
      <c r="IIP223" s="110"/>
      <c r="IIQ223" s="110"/>
      <c r="IIR223" s="110"/>
      <c r="IIS223" s="110"/>
      <c r="IIT223" s="110"/>
      <c r="IIU223" s="110"/>
      <c r="IIV223" s="110"/>
      <c r="IIW223" s="110"/>
      <c r="IIX223" s="110"/>
      <c r="IIY223" s="110"/>
      <c r="IIZ223" s="110"/>
      <c r="IJA223" s="110"/>
      <c r="IJB223" s="110"/>
      <c r="IJC223" s="110"/>
      <c r="IJD223" s="110"/>
      <c r="IJE223" s="110"/>
      <c r="IJF223" s="110"/>
      <c r="IJG223" s="110"/>
      <c r="IJH223" s="110"/>
      <c r="IJI223" s="110"/>
      <c r="IJJ223" s="110"/>
      <c r="IJK223" s="110"/>
      <c r="IJL223" s="110"/>
      <c r="IJM223" s="110"/>
      <c r="IJN223" s="110"/>
      <c r="IJO223" s="110"/>
      <c r="IJP223" s="110"/>
      <c r="IJQ223" s="110"/>
      <c r="IJR223" s="110"/>
      <c r="IJS223" s="110"/>
      <c r="IJT223" s="110"/>
      <c r="IJU223" s="110"/>
      <c r="IJV223" s="110"/>
      <c r="IJW223" s="110"/>
      <c r="IJX223" s="110"/>
      <c r="IJY223" s="110"/>
      <c r="IJZ223" s="110"/>
      <c r="IKA223" s="110"/>
      <c r="IKB223" s="110"/>
      <c r="IKC223" s="110"/>
      <c r="IKD223" s="110"/>
      <c r="IKE223" s="110"/>
      <c r="IKF223" s="110"/>
      <c r="IKG223" s="110"/>
      <c r="IKH223" s="110"/>
      <c r="IKI223" s="110"/>
      <c r="IKJ223" s="110"/>
      <c r="IKK223" s="110"/>
      <c r="IKL223" s="110"/>
      <c r="IKM223" s="110"/>
      <c r="IKN223" s="110"/>
      <c r="IKO223" s="110"/>
      <c r="IKP223" s="110"/>
      <c r="IKQ223" s="110"/>
      <c r="IKR223" s="110"/>
      <c r="IKS223" s="110"/>
      <c r="IKT223" s="110"/>
      <c r="IKU223" s="110"/>
      <c r="IKV223" s="110"/>
      <c r="IKW223" s="110"/>
      <c r="IKX223" s="110"/>
      <c r="IKY223" s="110"/>
      <c r="IKZ223" s="110"/>
      <c r="ILA223" s="110"/>
      <c r="ILB223" s="110"/>
      <c r="ILC223" s="110"/>
      <c r="ILD223" s="110"/>
      <c r="ILE223" s="110"/>
      <c r="ILF223" s="110"/>
      <c r="ILG223" s="110"/>
      <c r="ILH223" s="110"/>
      <c r="ILI223" s="110"/>
      <c r="ILJ223" s="110"/>
      <c r="ILK223" s="110"/>
      <c r="ILL223" s="110"/>
      <c r="ILM223" s="110"/>
      <c r="ILN223" s="110"/>
      <c r="ILO223" s="110"/>
      <c r="ILP223" s="110"/>
      <c r="ILQ223" s="110"/>
      <c r="ILR223" s="110"/>
      <c r="ILS223" s="110"/>
      <c r="ILT223" s="110"/>
      <c r="ILU223" s="110"/>
      <c r="ILV223" s="110"/>
      <c r="ILW223" s="110"/>
      <c r="ILX223" s="110"/>
      <c r="ILY223" s="110"/>
      <c r="ILZ223" s="110"/>
      <c r="IMA223" s="110"/>
      <c r="IMB223" s="110"/>
      <c r="IMC223" s="110"/>
      <c r="IMD223" s="110"/>
      <c r="IME223" s="110"/>
      <c r="IMF223" s="110"/>
      <c r="IMG223" s="110"/>
      <c r="IMH223" s="110"/>
      <c r="IMI223" s="110"/>
      <c r="IMJ223" s="110"/>
      <c r="IMK223" s="110"/>
      <c r="IML223" s="110"/>
      <c r="IMM223" s="110"/>
      <c r="IMN223" s="110"/>
      <c r="IMO223" s="110"/>
      <c r="IMP223" s="110"/>
      <c r="IMQ223" s="110"/>
      <c r="IMR223" s="110"/>
      <c r="IMS223" s="110"/>
      <c r="IMT223" s="110"/>
      <c r="IMU223" s="110"/>
      <c r="IMV223" s="110"/>
      <c r="IMW223" s="110"/>
      <c r="IMX223" s="110"/>
      <c r="IMY223" s="110"/>
      <c r="IMZ223" s="110"/>
      <c r="INA223" s="110"/>
      <c r="INB223" s="110"/>
      <c r="INC223" s="110"/>
      <c r="IND223" s="110"/>
      <c r="INE223" s="110"/>
      <c r="INF223" s="110"/>
      <c r="ING223" s="110"/>
      <c r="INH223" s="110"/>
      <c r="INI223" s="110"/>
      <c r="INJ223" s="110"/>
      <c r="INK223" s="110"/>
      <c r="INL223" s="110"/>
      <c r="INM223" s="110"/>
      <c r="INN223" s="110"/>
      <c r="INO223" s="110"/>
      <c r="INP223" s="110"/>
      <c r="INQ223" s="110"/>
      <c r="INR223" s="110"/>
      <c r="INS223" s="110"/>
      <c r="INT223" s="110"/>
      <c r="INU223" s="110"/>
      <c r="INV223" s="110"/>
      <c r="INW223" s="110"/>
      <c r="INX223" s="110"/>
      <c r="INY223" s="110"/>
      <c r="INZ223" s="110"/>
      <c r="IOA223" s="110"/>
      <c r="IOB223" s="110"/>
      <c r="IOC223" s="110"/>
      <c r="IOD223" s="110"/>
      <c r="IOE223" s="110"/>
      <c r="IOF223" s="110"/>
      <c r="IOG223" s="110"/>
      <c r="IOH223" s="110"/>
      <c r="IOI223" s="110"/>
      <c r="IOJ223" s="110"/>
      <c r="IOK223" s="110"/>
      <c r="IOL223" s="110"/>
      <c r="IOM223" s="110"/>
      <c r="ION223" s="110"/>
      <c r="IOO223" s="110"/>
      <c r="IOP223" s="110"/>
      <c r="IOQ223" s="110"/>
      <c r="IOR223" s="110"/>
      <c r="IOS223" s="110"/>
      <c r="IOT223" s="110"/>
      <c r="IOU223" s="110"/>
      <c r="IOV223" s="110"/>
      <c r="IOW223" s="110"/>
      <c r="IOX223" s="110"/>
      <c r="IOY223" s="110"/>
      <c r="IOZ223" s="110"/>
      <c r="IPA223" s="110"/>
      <c r="IPB223" s="110"/>
      <c r="IPC223" s="110"/>
      <c r="IPD223" s="110"/>
      <c r="IPE223" s="110"/>
      <c r="IPF223" s="110"/>
      <c r="IPG223" s="110"/>
      <c r="IPH223" s="110"/>
      <c r="IPI223" s="110"/>
      <c r="IPJ223" s="110"/>
      <c r="IPK223" s="110"/>
      <c r="IPL223" s="110"/>
      <c r="IPM223" s="110"/>
      <c r="IPN223" s="110"/>
      <c r="IPO223" s="110"/>
      <c r="IPP223" s="110"/>
      <c r="IPQ223" s="110"/>
      <c r="IPR223" s="110"/>
      <c r="IPS223" s="110"/>
      <c r="IPT223" s="110"/>
      <c r="IPU223" s="110"/>
      <c r="IPV223" s="110"/>
      <c r="IPW223" s="110"/>
      <c r="IPX223" s="110"/>
      <c r="IPY223" s="110"/>
      <c r="IPZ223" s="110"/>
      <c r="IQA223" s="110"/>
      <c r="IQB223" s="110"/>
      <c r="IQC223" s="110"/>
      <c r="IQD223" s="110"/>
      <c r="IQE223" s="110"/>
      <c r="IQF223" s="110"/>
      <c r="IQG223" s="110"/>
      <c r="IQH223" s="110"/>
      <c r="IQI223" s="110"/>
      <c r="IQJ223" s="110"/>
      <c r="IQK223" s="110"/>
      <c r="IQL223" s="110"/>
      <c r="IQM223" s="110"/>
      <c r="IQN223" s="110"/>
      <c r="IQO223" s="110"/>
      <c r="IQP223" s="110"/>
      <c r="IQQ223" s="110"/>
      <c r="IQR223" s="110"/>
      <c r="IQS223" s="110"/>
      <c r="IQT223" s="110"/>
      <c r="IQU223" s="110"/>
      <c r="IQV223" s="110"/>
      <c r="IQW223" s="110"/>
      <c r="IQX223" s="110"/>
      <c r="IQY223" s="110"/>
      <c r="IQZ223" s="110"/>
      <c r="IRA223" s="110"/>
      <c r="IRB223" s="110"/>
      <c r="IRC223" s="110"/>
      <c r="IRD223" s="110"/>
      <c r="IRE223" s="110"/>
      <c r="IRF223" s="110"/>
      <c r="IRG223" s="110"/>
      <c r="IRH223" s="110"/>
      <c r="IRI223" s="110"/>
      <c r="IRJ223" s="110"/>
      <c r="IRK223" s="110"/>
      <c r="IRL223" s="110"/>
      <c r="IRM223" s="110"/>
      <c r="IRN223" s="110"/>
      <c r="IRO223" s="110"/>
      <c r="IRP223" s="110"/>
      <c r="IRQ223" s="110"/>
      <c r="IRR223" s="110"/>
      <c r="IRS223" s="110"/>
      <c r="IRT223" s="110"/>
      <c r="IRU223" s="110"/>
      <c r="IRV223" s="110"/>
      <c r="IRW223" s="110"/>
      <c r="IRX223" s="110"/>
      <c r="IRY223" s="110"/>
      <c r="IRZ223" s="110"/>
      <c r="ISA223" s="110"/>
      <c r="ISB223" s="110"/>
      <c r="ISC223" s="110"/>
      <c r="ISD223" s="110"/>
      <c r="ISE223" s="110"/>
      <c r="ISF223" s="110"/>
      <c r="ISG223" s="110"/>
      <c r="ISH223" s="110"/>
      <c r="ISI223" s="110"/>
      <c r="ISJ223" s="110"/>
      <c r="ISK223" s="110"/>
      <c r="ISL223" s="110"/>
      <c r="ISM223" s="110"/>
      <c r="ISN223" s="110"/>
      <c r="ISO223" s="110"/>
      <c r="ISP223" s="110"/>
      <c r="ISQ223" s="110"/>
      <c r="ISR223" s="110"/>
      <c r="ISS223" s="110"/>
      <c r="IST223" s="110"/>
      <c r="ISU223" s="110"/>
      <c r="ISV223" s="110"/>
      <c r="ISW223" s="110"/>
      <c r="ISX223" s="110"/>
      <c r="ISY223" s="110"/>
      <c r="ISZ223" s="110"/>
      <c r="ITA223" s="110"/>
      <c r="ITB223" s="110"/>
      <c r="ITC223" s="110"/>
      <c r="ITD223" s="110"/>
      <c r="ITE223" s="110"/>
      <c r="ITF223" s="110"/>
      <c r="ITG223" s="110"/>
      <c r="ITH223" s="110"/>
      <c r="ITI223" s="110"/>
      <c r="ITJ223" s="110"/>
      <c r="ITK223" s="110"/>
      <c r="ITL223" s="110"/>
      <c r="ITM223" s="110"/>
      <c r="ITN223" s="110"/>
      <c r="ITO223" s="110"/>
      <c r="ITP223" s="110"/>
      <c r="ITQ223" s="110"/>
      <c r="ITR223" s="110"/>
      <c r="ITS223" s="110"/>
      <c r="ITT223" s="110"/>
      <c r="ITU223" s="110"/>
      <c r="ITV223" s="110"/>
      <c r="ITW223" s="110"/>
      <c r="ITX223" s="110"/>
      <c r="ITY223" s="110"/>
      <c r="ITZ223" s="110"/>
      <c r="IUA223" s="110"/>
      <c r="IUB223" s="110"/>
      <c r="IUC223" s="110"/>
      <c r="IUD223" s="110"/>
      <c r="IUE223" s="110"/>
      <c r="IUF223" s="110"/>
      <c r="IUG223" s="110"/>
      <c r="IUH223" s="110"/>
      <c r="IUI223" s="110"/>
      <c r="IUJ223" s="110"/>
      <c r="IUK223" s="110"/>
      <c r="IUL223" s="110"/>
      <c r="IUM223" s="110"/>
      <c r="IUN223" s="110"/>
      <c r="IUO223" s="110"/>
      <c r="IUP223" s="110"/>
      <c r="IUQ223" s="110"/>
      <c r="IUR223" s="110"/>
      <c r="IUS223" s="110"/>
      <c r="IUT223" s="110"/>
      <c r="IUU223" s="110"/>
      <c r="IUV223" s="110"/>
      <c r="IUW223" s="110"/>
      <c r="IUX223" s="110"/>
      <c r="IUY223" s="110"/>
      <c r="IUZ223" s="110"/>
      <c r="IVA223" s="110"/>
      <c r="IVB223" s="110"/>
      <c r="IVC223" s="110"/>
      <c r="IVD223" s="110"/>
      <c r="IVE223" s="110"/>
      <c r="IVF223" s="110"/>
      <c r="IVG223" s="110"/>
      <c r="IVH223" s="110"/>
      <c r="IVI223" s="110"/>
      <c r="IVJ223" s="110"/>
      <c r="IVK223" s="110"/>
      <c r="IVL223" s="110"/>
      <c r="IVM223" s="110"/>
      <c r="IVN223" s="110"/>
      <c r="IVO223" s="110"/>
      <c r="IVP223" s="110"/>
      <c r="IVQ223" s="110"/>
      <c r="IVR223" s="110"/>
      <c r="IVS223" s="110"/>
      <c r="IVT223" s="110"/>
      <c r="IVU223" s="110"/>
      <c r="IVV223" s="110"/>
      <c r="IVW223" s="110"/>
      <c r="IVX223" s="110"/>
      <c r="IVY223" s="110"/>
      <c r="IVZ223" s="110"/>
      <c r="IWA223" s="110"/>
      <c r="IWB223" s="110"/>
      <c r="IWC223" s="110"/>
      <c r="IWD223" s="110"/>
      <c r="IWE223" s="110"/>
      <c r="IWF223" s="110"/>
      <c r="IWG223" s="110"/>
      <c r="IWH223" s="110"/>
      <c r="IWI223" s="110"/>
      <c r="IWJ223" s="110"/>
      <c r="IWK223" s="110"/>
      <c r="IWL223" s="110"/>
      <c r="IWM223" s="110"/>
      <c r="IWN223" s="110"/>
      <c r="IWO223" s="110"/>
      <c r="IWP223" s="110"/>
      <c r="IWQ223" s="110"/>
      <c r="IWR223" s="110"/>
      <c r="IWS223" s="110"/>
      <c r="IWT223" s="110"/>
      <c r="IWU223" s="110"/>
      <c r="IWV223" s="110"/>
      <c r="IWW223" s="110"/>
      <c r="IWX223" s="110"/>
      <c r="IWY223" s="110"/>
      <c r="IWZ223" s="110"/>
      <c r="IXA223" s="110"/>
      <c r="IXB223" s="110"/>
      <c r="IXC223" s="110"/>
      <c r="IXD223" s="110"/>
      <c r="IXE223" s="110"/>
      <c r="IXF223" s="110"/>
      <c r="IXG223" s="110"/>
      <c r="IXH223" s="110"/>
      <c r="IXI223" s="110"/>
      <c r="IXJ223" s="110"/>
      <c r="IXK223" s="110"/>
      <c r="IXL223" s="110"/>
      <c r="IXM223" s="110"/>
      <c r="IXN223" s="110"/>
      <c r="IXO223" s="110"/>
      <c r="IXP223" s="110"/>
      <c r="IXQ223" s="110"/>
      <c r="IXR223" s="110"/>
      <c r="IXS223" s="110"/>
      <c r="IXT223" s="110"/>
      <c r="IXU223" s="110"/>
      <c r="IXV223" s="110"/>
      <c r="IXW223" s="110"/>
      <c r="IXX223" s="110"/>
      <c r="IXY223" s="110"/>
      <c r="IXZ223" s="110"/>
      <c r="IYA223" s="110"/>
      <c r="IYB223" s="110"/>
      <c r="IYC223" s="110"/>
      <c r="IYD223" s="110"/>
      <c r="IYE223" s="110"/>
      <c r="IYF223" s="110"/>
      <c r="IYG223" s="110"/>
      <c r="IYH223" s="110"/>
      <c r="IYI223" s="110"/>
      <c r="IYJ223" s="110"/>
      <c r="IYK223" s="110"/>
      <c r="IYL223" s="110"/>
      <c r="IYM223" s="110"/>
      <c r="IYN223" s="110"/>
      <c r="IYO223" s="110"/>
      <c r="IYP223" s="110"/>
      <c r="IYQ223" s="110"/>
      <c r="IYR223" s="110"/>
      <c r="IYS223" s="110"/>
      <c r="IYT223" s="110"/>
      <c r="IYU223" s="110"/>
      <c r="IYV223" s="110"/>
      <c r="IYW223" s="110"/>
      <c r="IYX223" s="110"/>
      <c r="IYY223" s="110"/>
      <c r="IYZ223" s="110"/>
      <c r="IZA223" s="110"/>
      <c r="IZB223" s="110"/>
      <c r="IZC223" s="110"/>
      <c r="IZD223" s="110"/>
      <c r="IZE223" s="110"/>
      <c r="IZF223" s="110"/>
      <c r="IZG223" s="110"/>
      <c r="IZH223" s="110"/>
      <c r="IZI223" s="110"/>
      <c r="IZJ223" s="110"/>
      <c r="IZK223" s="110"/>
      <c r="IZL223" s="110"/>
      <c r="IZM223" s="110"/>
      <c r="IZN223" s="110"/>
      <c r="IZO223" s="110"/>
      <c r="IZP223" s="110"/>
      <c r="IZQ223" s="110"/>
      <c r="IZR223" s="110"/>
      <c r="IZS223" s="110"/>
      <c r="IZT223" s="110"/>
      <c r="IZU223" s="110"/>
      <c r="IZV223" s="110"/>
      <c r="IZW223" s="110"/>
      <c r="IZX223" s="110"/>
      <c r="IZY223" s="110"/>
      <c r="IZZ223" s="110"/>
      <c r="JAA223" s="110"/>
      <c r="JAB223" s="110"/>
      <c r="JAC223" s="110"/>
      <c r="JAD223" s="110"/>
      <c r="JAE223" s="110"/>
      <c r="JAF223" s="110"/>
      <c r="JAG223" s="110"/>
      <c r="JAH223" s="110"/>
      <c r="JAI223" s="110"/>
      <c r="JAJ223" s="110"/>
      <c r="JAK223" s="110"/>
      <c r="JAL223" s="110"/>
      <c r="JAM223" s="110"/>
      <c r="JAN223" s="110"/>
      <c r="JAO223" s="110"/>
      <c r="JAP223" s="110"/>
      <c r="JAQ223" s="110"/>
      <c r="JAR223" s="110"/>
      <c r="JAS223" s="110"/>
      <c r="JAT223" s="110"/>
      <c r="JAU223" s="110"/>
      <c r="JAV223" s="110"/>
      <c r="JAW223" s="110"/>
      <c r="JAX223" s="110"/>
      <c r="JAY223" s="110"/>
      <c r="JAZ223" s="110"/>
      <c r="JBA223" s="110"/>
      <c r="JBB223" s="110"/>
      <c r="JBC223" s="110"/>
      <c r="JBD223" s="110"/>
      <c r="JBE223" s="110"/>
      <c r="JBF223" s="110"/>
      <c r="JBG223" s="110"/>
      <c r="JBH223" s="110"/>
      <c r="JBI223" s="110"/>
      <c r="JBJ223" s="110"/>
      <c r="JBK223" s="110"/>
      <c r="JBL223" s="110"/>
      <c r="JBM223" s="110"/>
      <c r="JBN223" s="110"/>
      <c r="JBO223" s="110"/>
      <c r="JBP223" s="110"/>
      <c r="JBQ223" s="110"/>
      <c r="JBR223" s="110"/>
      <c r="JBS223" s="110"/>
      <c r="JBT223" s="110"/>
      <c r="JBU223" s="110"/>
      <c r="JBV223" s="110"/>
      <c r="JBW223" s="110"/>
      <c r="JBX223" s="110"/>
      <c r="JBY223" s="110"/>
      <c r="JBZ223" s="110"/>
      <c r="JCA223" s="110"/>
      <c r="JCB223" s="110"/>
      <c r="JCC223" s="110"/>
      <c r="JCD223" s="110"/>
      <c r="JCE223" s="110"/>
      <c r="JCF223" s="110"/>
      <c r="JCG223" s="110"/>
      <c r="JCH223" s="110"/>
      <c r="JCI223" s="110"/>
      <c r="JCJ223" s="110"/>
      <c r="JCK223" s="110"/>
      <c r="JCL223" s="110"/>
      <c r="JCM223" s="110"/>
      <c r="JCN223" s="110"/>
      <c r="JCO223" s="110"/>
      <c r="JCP223" s="110"/>
      <c r="JCQ223" s="110"/>
      <c r="JCR223" s="110"/>
      <c r="JCS223" s="110"/>
      <c r="JCT223" s="110"/>
      <c r="JCU223" s="110"/>
      <c r="JCV223" s="110"/>
      <c r="JCW223" s="110"/>
      <c r="JCX223" s="110"/>
      <c r="JCY223" s="110"/>
      <c r="JCZ223" s="110"/>
      <c r="JDA223" s="110"/>
      <c r="JDB223" s="110"/>
      <c r="JDC223" s="110"/>
      <c r="JDD223" s="110"/>
      <c r="JDE223" s="110"/>
      <c r="JDF223" s="110"/>
      <c r="JDG223" s="110"/>
      <c r="JDH223" s="110"/>
      <c r="JDI223" s="110"/>
      <c r="JDJ223" s="110"/>
      <c r="JDK223" s="110"/>
      <c r="JDL223" s="110"/>
      <c r="JDM223" s="110"/>
      <c r="JDN223" s="110"/>
      <c r="JDO223" s="110"/>
      <c r="JDP223" s="110"/>
      <c r="JDQ223" s="110"/>
      <c r="JDR223" s="110"/>
      <c r="JDS223" s="110"/>
      <c r="JDT223" s="110"/>
      <c r="JDU223" s="110"/>
      <c r="JDV223" s="110"/>
      <c r="JDW223" s="110"/>
      <c r="JDX223" s="110"/>
      <c r="JDY223" s="110"/>
      <c r="JDZ223" s="110"/>
      <c r="JEA223" s="110"/>
      <c r="JEB223" s="110"/>
      <c r="JEC223" s="110"/>
      <c r="JED223" s="110"/>
      <c r="JEE223" s="110"/>
      <c r="JEF223" s="110"/>
      <c r="JEG223" s="110"/>
      <c r="JEH223" s="110"/>
      <c r="JEI223" s="110"/>
      <c r="JEJ223" s="110"/>
      <c r="JEK223" s="110"/>
      <c r="JEL223" s="110"/>
      <c r="JEM223" s="110"/>
      <c r="JEN223" s="110"/>
      <c r="JEO223" s="110"/>
      <c r="JEP223" s="110"/>
      <c r="JEQ223" s="110"/>
      <c r="JER223" s="110"/>
      <c r="JES223" s="110"/>
      <c r="JET223" s="110"/>
      <c r="JEU223" s="110"/>
      <c r="JEV223" s="110"/>
      <c r="JEW223" s="110"/>
      <c r="JEX223" s="110"/>
      <c r="JEY223" s="110"/>
      <c r="JEZ223" s="110"/>
      <c r="JFA223" s="110"/>
      <c r="JFB223" s="110"/>
      <c r="JFC223" s="110"/>
      <c r="JFD223" s="110"/>
      <c r="JFE223" s="110"/>
      <c r="JFF223" s="110"/>
      <c r="JFG223" s="110"/>
      <c r="JFH223" s="110"/>
      <c r="JFI223" s="110"/>
      <c r="JFJ223" s="110"/>
      <c r="JFK223" s="110"/>
      <c r="JFL223" s="110"/>
      <c r="JFM223" s="110"/>
      <c r="JFN223" s="110"/>
      <c r="JFO223" s="110"/>
      <c r="JFP223" s="110"/>
      <c r="JFQ223" s="110"/>
      <c r="JFR223" s="110"/>
      <c r="JFS223" s="110"/>
      <c r="JFT223" s="110"/>
      <c r="JFU223" s="110"/>
      <c r="JFV223" s="110"/>
      <c r="JFW223" s="110"/>
      <c r="JFX223" s="110"/>
      <c r="JFY223" s="110"/>
      <c r="JFZ223" s="110"/>
      <c r="JGA223" s="110"/>
      <c r="JGB223" s="110"/>
      <c r="JGC223" s="110"/>
      <c r="JGD223" s="110"/>
      <c r="JGE223" s="110"/>
      <c r="JGF223" s="110"/>
      <c r="JGG223" s="110"/>
      <c r="JGH223" s="110"/>
      <c r="JGI223" s="110"/>
      <c r="JGJ223" s="110"/>
      <c r="JGK223" s="110"/>
      <c r="JGL223" s="110"/>
      <c r="JGM223" s="110"/>
      <c r="JGN223" s="110"/>
      <c r="JGO223" s="110"/>
      <c r="JGP223" s="110"/>
      <c r="JGQ223" s="110"/>
      <c r="JGR223" s="110"/>
      <c r="JGS223" s="110"/>
      <c r="JGT223" s="110"/>
      <c r="JGU223" s="110"/>
      <c r="JGV223" s="110"/>
      <c r="JGW223" s="110"/>
      <c r="JGX223" s="110"/>
      <c r="JGY223" s="110"/>
      <c r="JGZ223" s="110"/>
      <c r="JHA223" s="110"/>
      <c r="JHB223" s="110"/>
      <c r="JHC223" s="110"/>
      <c r="JHD223" s="110"/>
      <c r="JHE223" s="110"/>
      <c r="JHF223" s="110"/>
      <c r="JHG223" s="110"/>
      <c r="JHH223" s="110"/>
      <c r="JHI223" s="110"/>
      <c r="JHJ223" s="110"/>
      <c r="JHK223" s="110"/>
      <c r="JHL223" s="110"/>
      <c r="JHM223" s="110"/>
      <c r="JHN223" s="110"/>
      <c r="JHO223" s="110"/>
      <c r="JHP223" s="110"/>
      <c r="JHQ223" s="110"/>
      <c r="JHR223" s="110"/>
      <c r="JHS223" s="110"/>
      <c r="JHT223" s="110"/>
      <c r="JHU223" s="110"/>
      <c r="JHV223" s="110"/>
      <c r="JHW223" s="110"/>
      <c r="JHX223" s="110"/>
      <c r="JHY223" s="110"/>
      <c r="JHZ223" s="110"/>
      <c r="JIA223" s="110"/>
      <c r="JIB223" s="110"/>
      <c r="JIC223" s="110"/>
      <c r="JID223" s="110"/>
      <c r="JIE223" s="110"/>
      <c r="JIF223" s="110"/>
      <c r="JIG223" s="110"/>
      <c r="JIH223" s="110"/>
      <c r="JII223" s="110"/>
      <c r="JIJ223" s="110"/>
      <c r="JIK223" s="110"/>
      <c r="JIL223" s="110"/>
      <c r="JIM223" s="110"/>
      <c r="JIN223" s="110"/>
      <c r="JIO223" s="110"/>
      <c r="JIP223" s="110"/>
      <c r="JIQ223" s="110"/>
      <c r="JIR223" s="110"/>
      <c r="JIS223" s="110"/>
      <c r="JIT223" s="110"/>
      <c r="JIU223" s="110"/>
      <c r="JIV223" s="110"/>
      <c r="JIW223" s="110"/>
      <c r="JIX223" s="110"/>
      <c r="JIY223" s="110"/>
      <c r="JIZ223" s="110"/>
      <c r="JJA223" s="110"/>
      <c r="JJB223" s="110"/>
      <c r="JJC223" s="110"/>
      <c r="JJD223" s="110"/>
      <c r="JJE223" s="110"/>
      <c r="JJF223" s="110"/>
      <c r="JJG223" s="110"/>
      <c r="JJH223" s="110"/>
      <c r="JJI223" s="110"/>
      <c r="JJJ223" s="110"/>
      <c r="JJK223" s="110"/>
      <c r="JJL223" s="110"/>
      <c r="JJM223" s="110"/>
      <c r="JJN223" s="110"/>
      <c r="JJO223" s="110"/>
      <c r="JJP223" s="110"/>
      <c r="JJQ223" s="110"/>
      <c r="JJR223" s="110"/>
      <c r="JJS223" s="110"/>
      <c r="JJT223" s="110"/>
      <c r="JJU223" s="110"/>
      <c r="JJV223" s="110"/>
      <c r="JJW223" s="110"/>
      <c r="JJX223" s="110"/>
      <c r="JJY223" s="110"/>
      <c r="JJZ223" s="110"/>
      <c r="JKA223" s="110"/>
      <c r="JKB223" s="110"/>
      <c r="JKC223" s="110"/>
      <c r="JKD223" s="110"/>
      <c r="JKE223" s="110"/>
      <c r="JKF223" s="110"/>
      <c r="JKG223" s="110"/>
      <c r="JKH223" s="110"/>
      <c r="JKI223" s="110"/>
      <c r="JKJ223" s="110"/>
      <c r="JKK223" s="110"/>
      <c r="JKL223" s="110"/>
      <c r="JKM223" s="110"/>
      <c r="JKN223" s="110"/>
      <c r="JKO223" s="110"/>
      <c r="JKP223" s="110"/>
      <c r="JKQ223" s="110"/>
      <c r="JKR223" s="110"/>
      <c r="JKS223" s="110"/>
      <c r="JKT223" s="110"/>
      <c r="JKU223" s="110"/>
      <c r="JKV223" s="110"/>
      <c r="JKW223" s="110"/>
      <c r="JKX223" s="110"/>
      <c r="JKY223" s="110"/>
      <c r="JKZ223" s="110"/>
      <c r="JLA223" s="110"/>
      <c r="JLB223" s="110"/>
      <c r="JLC223" s="110"/>
      <c r="JLD223" s="110"/>
      <c r="JLE223" s="110"/>
      <c r="JLF223" s="110"/>
      <c r="JLG223" s="110"/>
      <c r="JLH223" s="110"/>
      <c r="JLI223" s="110"/>
      <c r="JLJ223" s="110"/>
      <c r="JLK223" s="110"/>
      <c r="JLL223" s="110"/>
      <c r="JLM223" s="110"/>
      <c r="JLN223" s="110"/>
      <c r="JLO223" s="110"/>
      <c r="JLP223" s="110"/>
      <c r="JLQ223" s="110"/>
      <c r="JLR223" s="110"/>
      <c r="JLS223" s="110"/>
      <c r="JLT223" s="110"/>
      <c r="JLU223" s="110"/>
      <c r="JLV223" s="110"/>
      <c r="JLW223" s="110"/>
      <c r="JLX223" s="110"/>
      <c r="JLY223" s="110"/>
      <c r="JLZ223" s="110"/>
      <c r="JMA223" s="110"/>
      <c r="JMB223" s="110"/>
      <c r="JMC223" s="110"/>
      <c r="JMD223" s="110"/>
      <c r="JME223" s="110"/>
      <c r="JMF223" s="110"/>
      <c r="JMG223" s="110"/>
      <c r="JMH223" s="110"/>
      <c r="JMI223" s="110"/>
      <c r="JMJ223" s="110"/>
      <c r="JMK223" s="110"/>
      <c r="JML223" s="110"/>
      <c r="JMM223" s="110"/>
      <c r="JMN223" s="110"/>
      <c r="JMO223" s="110"/>
      <c r="JMP223" s="110"/>
      <c r="JMQ223" s="110"/>
      <c r="JMR223" s="110"/>
      <c r="JMS223" s="110"/>
      <c r="JMT223" s="110"/>
      <c r="JMU223" s="110"/>
      <c r="JMV223" s="110"/>
      <c r="JMW223" s="110"/>
      <c r="JMX223" s="110"/>
      <c r="JMY223" s="110"/>
      <c r="JMZ223" s="110"/>
      <c r="JNA223" s="110"/>
      <c r="JNB223" s="110"/>
      <c r="JNC223" s="110"/>
      <c r="JND223" s="110"/>
      <c r="JNE223" s="110"/>
      <c r="JNF223" s="110"/>
      <c r="JNG223" s="110"/>
      <c r="JNH223" s="110"/>
      <c r="JNI223" s="110"/>
      <c r="JNJ223" s="110"/>
      <c r="JNK223" s="110"/>
      <c r="JNL223" s="110"/>
      <c r="JNM223" s="110"/>
      <c r="JNN223" s="110"/>
      <c r="JNO223" s="110"/>
      <c r="JNP223" s="110"/>
      <c r="JNQ223" s="110"/>
      <c r="JNR223" s="110"/>
      <c r="JNS223" s="110"/>
      <c r="JNT223" s="110"/>
      <c r="JNU223" s="110"/>
      <c r="JNV223" s="110"/>
      <c r="JNW223" s="110"/>
      <c r="JNX223" s="110"/>
      <c r="JNY223" s="110"/>
      <c r="JNZ223" s="110"/>
      <c r="JOA223" s="110"/>
      <c r="JOB223" s="110"/>
      <c r="JOC223" s="110"/>
      <c r="JOD223" s="110"/>
      <c r="JOE223" s="110"/>
      <c r="JOF223" s="110"/>
      <c r="JOG223" s="110"/>
      <c r="JOH223" s="110"/>
      <c r="JOI223" s="110"/>
      <c r="JOJ223" s="110"/>
      <c r="JOK223" s="110"/>
      <c r="JOL223" s="110"/>
      <c r="JOM223" s="110"/>
      <c r="JON223" s="110"/>
      <c r="JOO223" s="110"/>
      <c r="JOP223" s="110"/>
      <c r="JOQ223" s="110"/>
      <c r="JOR223" s="110"/>
      <c r="JOS223" s="110"/>
      <c r="JOT223" s="110"/>
      <c r="JOU223" s="110"/>
      <c r="JOV223" s="110"/>
      <c r="JOW223" s="110"/>
      <c r="JOX223" s="110"/>
      <c r="JOY223" s="110"/>
      <c r="JOZ223" s="110"/>
      <c r="JPA223" s="110"/>
      <c r="JPB223" s="110"/>
      <c r="JPC223" s="110"/>
      <c r="JPD223" s="110"/>
      <c r="JPE223" s="110"/>
      <c r="JPF223" s="110"/>
      <c r="JPG223" s="110"/>
      <c r="JPH223" s="110"/>
      <c r="JPI223" s="110"/>
      <c r="JPJ223" s="110"/>
      <c r="JPK223" s="110"/>
      <c r="JPL223" s="110"/>
      <c r="JPM223" s="110"/>
      <c r="JPN223" s="110"/>
      <c r="JPO223" s="110"/>
      <c r="JPP223" s="110"/>
      <c r="JPQ223" s="110"/>
      <c r="JPR223" s="110"/>
      <c r="JPS223" s="110"/>
      <c r="JPT223" s="110"/>
      <c r="JPU223" s="110"/>
      <c r="JPV223" s="110"/>
      <c r="JPW223" s="110"/>
      <c r="JPX223" s="110"/>
      <c r="JPY223" s="110"/>
      <c r="JPZ223" s="110"/>
      <c r="JQA223" s="110"/>
      <c r="JQB223" s="110"/>
      <c r="JQC223" s="110"/>
      <c r="JQD223" s="110"/>
      <c r="JQE223" s="110"/>
      <c r="JQF223" s="110"/>
      <c r="JQG223" s="110"/>
      <c r="JQH223" s="110"/>
      <c r="JQI223" s="110"/>
      <c r="JQJ223" s="110"/>
      <c r="JQK223" s="110"/>
      <c r="JQL223" s="110"/>
      <c r="JQM223" s="110"/>
      <c r="JQN223" s="110"/>
      <c r="JQO223" s="110"/>
      <c r="JQP223" s="110"/>
      <c r="JQQ223" s="110"/>
      <c r="JQR223" s="110"/>
      <c r="JQS223" s="110"/>
      <c r="JQT223" s="110"/>
      <c r="JQU223" s="110"/>
      <c r="JQV223" s="110"/>
      <c r="JQW223" s="110"/>
      <c r="JQX223" s="110"/>
      <c r="JQY223" s="110"/>
      <c r="JQZ223" s="110"/>
      <c r="JRA223" s="110"/>
      <c r="JRB223" s="110"/>
      <c r="JRC223" s="110"/>
      <c r="JRD223" s="110"/>
      <c r="JRE223" s="110"/>
      <c r="JRF223" s="110"/>
      <c r="JRG223" s="110"/>
      <c r="JRH223" s="110"/>
      <c r="JRI223" s="110"/>
      <c r="JRJ223" s="110"/>
      <c r="JRK223" s="110"/>
      <c r="JRL223" s="110"/>
      <c r="JRM223" s="110"/>
      <c r="JRN223" s="110"/>
      <c r="JRO223" s="110"/>
      <c r="JRP223" s="110"/>
      <c r="JRQ223" s="110"/>
      <c r="JRR223" s="110"/>
      <c r="JRS223" s="110"/>
      <c r="JRT223" s="110"/>
      <c r="JRU223" s="110"/>
      <c r="JRV223" s="110"/>
      <c r="JRW223" s="110"/>
      <c r="JRX223" s="110"/>
      <c r="JRY223" s="110"/>
      <c r="JRZ223" s="110"/>
      <c r="JSA223" s="110"/>
      <c r="JSB223" s="110"/>
      <c r="JSC223" s="110"/>
      <c r="JSD223" s="110"/>
      <c r="JSE223" s="110"/>
      <c r="JSF223" s="110"/>
      <c r="JSG223" s="110"/>
      <c r="JSH223" s="110"/>
      <c r="JSI223" s="110"/>
      <c r="JSJ223" s="110"/>
      <c r="JSK223" s="110"/>
      <c r="JSL223" s="110"/>
      <c r="JSM223" s="110"/>
      <c r="JSN223" s="110"/>
      <c r="JSO223" s="110"/>
      <c r="JSP223" s="110"/>
      <c r="JSQ223" s="110"/>
      <c r="JSR223" s="110"/>
      <c r="JSS223" s="110"/>
      <c r="JST223" s="110"/>
      <c r="JSU223" s="110"/>
      <c r="JSV223" s="110"/>
      <c r="JSW223" s="110"/>
      <c r="JSX223" s="110"/>
      <c r="JSY223" s="110"/>
      <c r="JSZ223" s="110"/>
      <c r="JTA223" s="110"/>
      <c r="JTB223" s="110"/>
      <c r="JTC223" s="110"/>
      <c r="JTD223" s="110"/>
      <c r="JTE223" s="110"/>
      <c r="JTF223" s="110"/>
      <c r="JTG223" s="110"/>
      <c r="JTH223" s="110"/>
      <c r="JTI223" s="110"/>
      <c r="JTJ223" s="110"/>
      <c r="JTK223" s="110"/>
      <c r="JTL223" s="110"/>
      <c r="JTM223" s="110"/>
      <c r="JTN223" s="110"/>
      <c r="JTO223" s="110"/>
      <c r="JTP223" s="110"/>
      <c r="JTQ223" s="110"/>
      <c r="JTR223" s="110"/>
      <c r="JTS223" s="110"/>
      <c r="JTT223" s="110"/>
      <c r="JTU223" s="110"/>
      <c r="JTV223" s="110"/>
      <c r="JTW223" s="110"/>
      <c r="JTX223" s="110"/>
      <c r="JTY223" s="110"/>
      <c r="JTZ223" s="110"/>
      <c r="JUA223" s="110"/>
      <c r="JUB223" s="110"/>
      <c r="JUC223" s="110"/>
      <c r="JUD223" s="110"/>
      <c r="JUE223" s="110"/>
      <c r="JUF223" s="110"/>
      <c r="JUG223" s="110"/>
      <c r="JUH223" s="110"/>
      <c r="JUI223" s="110"/>
      <c r="JUJ223" s="110"/>
      <c r="JUK223" s="110"/>
      <c r="JUL223" s="110"/>
      <c r="JUM223" s="110"/>
      <c r="JUN223" s="110"/>
      <c r="JUO223" s="110"/>
      <c r="JUP223" s="110"/>
      <c r="JUQ223" s="110"/>
      <c r="JUR223" s="110"/>
      <c r="JUS223" s="110"/>
      <c r="JUT223" s="110"/>
      <c r="JUU223" s="110"/>
      <c r="JUV223" s="110"/>
      <c r="JUW223" s="110"/>
      <c r="JUX223" s="110"/>
      <c r="JUY223" s="110"/>
      <c r="JUZ223" s="110"/>
      <c r="JVA223" s="110"/>
      <c r="JVB223" s="110"/>
      <c r="JVC223" s="110"/>
      <c r="JVD223" s="110"/>
      <c r="JVE223" s="110"/>
      <c r="JVF223" s="110"/>
      <c r="JVG223" s="110"/>
      <c r="JVH223" s="110"/>
      <c r="JVI223" s="110"/>
      <c r="JVJ223" s="110"/>
      <c r="JVK223" s="110"/>
      <c r="JVL223" s="110"/>
      <c r="JVM223" s="110"/>
      <c r="JVN223" s="110"/>
      <c r="JVO223" s="110"/>
      <c r="JVP223" s="110"/>
      <c r="JVQ223" s="110"/>
      <c r="JVR223" s="110"/>
      <c r="JVS223" s="110"/>
      <c r="JVT223" s="110"/>
      <c r="JVU223" s="110"/>
      <c r="JVV223" s="110"/>
      <c r="JVW223" s="110"/>
      <c r="JVX223" s="110"/>
      <c r="JVY223" s="110"/>
      <c r="JVZ223" s="110"/>
      <c r="JWA223" s="110"/>
      <c r="JWB223" s="110"/>
      <c r="JWC223" s="110"/>
      <c r="JWD223" s="110"/>
      <c r="JWE223" s="110"/>
      <c r="JWF223" s="110"/>
      <c r="JWG223" s="110"/>
      <c r="JWH223" s="110"/>
      <c r="JWI223" s="110"/>
      <c r="JWJ223" s="110"/>
      <c r="JWK223" s="110"/>
      <c r="JWL223" s="110"/>
      <c r="JWM223" s="110"/>
      <c r="JWN223" s="110"/>
      <c r="JWO223" s="110"/>
      <c r="JWP223" s="110"/>
      <c r="JWQ223" s="110"/>
      <c r="JWR223" s="110"/>
      <c r="JWS223" s="110"/>
      <c r="JWT223" s="110"/>
      <c r="JWU223" s="110"/>
      <c r="JWV223" s="110"/>
      <c r="JWW223" s="110"/>
      <c r="JWX223" s="110"/>
      <c r="JWY223" s="110"/>
      <c r="JWZ223" s="110"/>
      <c r="JXA223" s="110"/>
      <c r="JXB223" s="110"/>
      <c r="JXC223" s="110"/>
      <c r="JXD223" s="110"/>
      <c r="JXE223" s="110"/>
      <c r="JXF223" s="110"/>
      <c r="JXG223" s="110"/>
      <c r="JXH223" s="110"/>
      <c r="JXI223" s="110"/>
      <c r="JXJ223" s="110"/>
      <c r="JXK223" s="110"/>
      <c r="JXL223" s="110"/>
      <c r="JXM223" s="110"/>
      <c r="JXN223" s="110"/>
      <c r="JXO223" s="110"/>
      <c r="JXP223" s="110"/>
      <c r="JXQ223" s="110"/>
      <c r="JXR223" s="110"/>
      <c r="JXS223" s="110"/>
      <c r="JXT223" s="110"/>
      <c r="JXU223" s="110"/>
      <c r="JXV223" s="110"/>
      <c r="JXW223" s="110"/>
      <c r="JXX223" s="110"/>
      <c r="JXY223" s="110"/>
      <c r="JXZ223" s="110"/>
      <c r="JYA223" s="110"/>
      <c r="JYB223" s="110"/>
      <c r="JYC223" s="110"/>
      <c r="JYD223" s="110"/>
      <c r="JYE223" s="110"/>
      <c r="JYF223" s="110"/>
      <c r="JYG223" s="110"/>
      <c r="JYH223" s="110"/>
      <c r="JYI223" s="110"/>
      <c r="JYJ223" s="110"/>
      <c r="JYK223" s="110"/>
      <c r="JYL223" s="110"/>
      <c r="JYM223" s="110"/>
      <c r="JYN223" s="110"/>
      <c r="JYO223" s="110"/>
      <c r="JYP223" s="110"/>
      <c r="JYQ223" s="110"/>
      <c r="JYR223" s="110"/>
      <c r="JYS223" s="110"/>
      <c r="JYT223" s="110"/>
      <c r="JYU223" s="110"/>
      <c r="JYV223" s="110"/>
      <c r="JYW223" s="110"/>
      <c r="JYX223" s="110"/>
      <c r="JYY223" s="110"/>
      <c r="JYZ223" s="110"/>
      <c r="JZA223" s="110"/>
      <c r="JZB223" s="110"/>
      <c r="JZC223" s="110"/>
      <c r="JZD223" s="110"/>
      <c r="JZE223" s="110"/>
      <c r="JZF223" s="110"/>
      <c r="JZG223" s="110"/>
      <c r="JZH223" s="110"/>
      <c r="JZI223" s="110"/>
      <c r="JZJ223" s="110"/>
      <c r="JZK223" s="110"/>
      <c r="JZL223" s="110"/>
      <c r="JZM223" s="110"/>
      <c r="JZN223" s="110"/>
      <c r="JZO223" s="110"/>
      <c r="JZP223" s="110"/>
      <c r="JZQ223" s="110"/>
      <c r="JZR223" s="110"/>
      <c r="JZS223" s="110"/>
      <c r="JZT223" s="110"/>
      <c r="JZU223" s="110"/>
      <c r="JZV223" s="110"/>
      <c r="JZW223" s="110"/>
      <c r="JZX223" s="110"/>
      <c r="JZY223" s="110"/>
      <c r="JZZ223" s="110"/>
      <c r="KAA223" s="110"/>
      <c r="KAB223" s="110"/>
      <c r="KAC223" s="110"/>
      <c r="KAD223" s="110"/>
      <c r="KAE223" s="110"/>
      <c r="KAF223" s="110"/>
      <c r="KAG223" s="110"/>
      <c r="KAH223" s="110"/>
      <c r="KAI223" s="110"/>
      <c r="KAJ223" s="110"/>
      <c r="KAK223" s="110"/>
      <c r="KAL223" s="110"/>
      <c r="KAM223" s="110"/>
      <c r="KAN223" s="110"/>
      <c r="KAO223" s="110"/>
      <c r="KAP223" s="110"/>
      <c r="KAQ223" s="110"/>
      <c r="KAR223" s="110"/>
      <c r="KAS223" s="110"/>
      <c r="KAT223" s="110"/>
      <c r="KAU223" s="110"/>
      <c r="KAV223" s="110"/>
      <c r="KAW223" s="110"/>
      <c r="KAX223" s="110"/>
      <c r="KAY223" s="110"/>
      <c r="KAZ223" s="110"/>
      <c r="KBA223" s="110"/>
      <c r="KBB223" s="110"/>
      <c r="KBC223" s="110"/>
      <c r="KBD223" s="110"/>
      <c r="KBE223" s="110"/>
      <c r="KBF223" s="110"/>
      <c r="KBG223" s="110"/>
      <c r="KBH223" s="110"/>
      <c r="KBI223" s="110"/>
      <c r="KBJ223" s="110"/>
      <c r="KBK223" s="110"/>
      <c r="KBL223" s="110"/>
      <c r="KBM223" s="110"/>
      <c r="KBN223" s="110"/>
      <c r="KBO223" s="110"/>
      <c r="KBP223" s="110"/>
      <c r="KBQ223" s="110"/>
      <c r="KBR223" s="110"/>
      <c r="KBS223" s="110"/>
      <c r="KBT223" s="110"/>
      <c r="KBU223" s="110"/>
      <c r="KBV223" s="110"/>
      <c r="KBW223" s="110"/>
      <c r="KBX223" s="110"/>
      <c r="KBY223" s="110"/>
      <c r="KBZ223" s="110"/>
      <c r="KCA223" s="110"/>
      <c r="KCB223" s="110"/>
      <c r="KCC223" s="110"/>
      <c r="KCD223" s="110"/>
      <c r="KCE223" s="110"/>
      <c r="KCF223" s="110"/>
      <c r="KCG223" s="110"/>
      <c r="KCH223" s="110"/>
      <c r="KCI223" s="110"/>
      <c r="KCJ223" s="110"/>
      <c r="KCK223" s="110"/>
      <c r="KCL223" s="110"/>
      <c r="KCM223" s="110"/>
      <c r="KCN223" s="110"/>
      <c r="KCO223" s="110"/>
      <c r="KCP223" s="110"/>
      <c r="KCQ223" s="110"/>
      <c r="KCR223" s="110"/>
      <c r="KCS223" s="110"/>
      <c r="KCT223" s="110"/>
      <c r="KCU223" s="110"/>
      <c r="KCV223" s="110"/>
      <c r="KCW223" s="110"/>
      <c r="KCX223" s="110"/>
      <c r="KCY223" s="110"/>
      <c r="KCZ223" s="110"/>
      <c r="KDA223" s="110"/>
      <c r="KDB223" s="110"/>
      <c r="KDC223" s="110"/>
      <c r="KDD223" s="110"/>
      <c r="KDE223" s="110"/>
      <c r="KDF223" s="110"/>
      <c r="KDG223" s="110"/>
      <c r="KDH223" s="110"/>
      <c r="KDI223" s="110"/>
      <c r="KDJ223" s="110"/>
      <c r="KDK223" s="110"/>
      <c r="KDL223" s="110"/>
      <c r="KDM223" s="110"/>
      <c r="KDN223" s="110"/>
      <c r="KDO223" s="110"/>
      <c r="KDP223" s="110"/>
      <c r="KDQ223" s="110"/>
      <c r="KDR223" s="110"/>
      <c r="KDS223" s="110"/>
      <c r="KDT223" s="110"/>
      <c r="KDU223" s="110"/>
      <c r="KDV223" s="110"/>
      <c r="KDW223" s="110"/>
      <c r="KDX223" s="110"/>
      <c r="KDY223" s="110"/>
      <c r="KDZ223" s="110"/>
      <c r="KEA223" s="110"/>
      <c r="KEB223" s="110"/>
      <c r="KEC223" s="110"/>
      <c r="KED223" s="110"/>
      <c r="KEE223" s="110"/>
      <c r="KEF223" s="110"/>
      <c r="KEG223" s="110"/>
      <c r="KEH223" s="110"/>
      <c r="KEI223" s="110"/>
      <c r="KEJ223" s="110"/>
      <c r="KEK223" s="110"/>
      <c r="KEL223" s="110"/>
      <c r="KEM223" s="110"/>
      <c r="KEN223" s="110"/>
      <c r="KEO223" s="110"/>
      <c r="KEP223" s="110"/>
      <c r="KEQ223" s="110"/>
      <c r="KER223" s="110"/>
      <c r="KES223" s="110"/>
      <c r="KET223" s="110"/>
      <c r="KEU223" s="110"/>
      <c r="KEV223" s="110"/>
      <c r="KEW223" s="110"/>
      <c r="KEX223" s="110"/>
      <c r="KEY223" s="110"/>
      <c r="KEZ223" s="110"/>
      <c r="KFA223" s="110"/>
      <c r="KFB223" s="110"/>
      <c r="KFC223" s="110"/>
      <c r="KFD223" s="110"/>
      <c r="KFE223" s="110"/>
      <c r="KFF223" s="110"/>
      <c r="KFG223" s="110"/>
      <c r="KFH223" s="110"/>
      <c r="KFI223" s="110"/>
      <c r="KFJ223" s="110"/>
      <c r="KFK223" s="110"/>
      <c r="KFL223" s="110"/>
      <c r="KFM223" s="110"/>
      <c r="KFN223" s="110"/>
      <c r="KFO223" s="110"/>
      <c r="KFP223" s="110"/>
      <c r="KFQ223" s="110"/>
      <c r="KFR223" s="110"/>
      <c r="KFS223" s="110"/>
      <c r="KFT223" s="110"/>
      <c r="KFU223" s="110"/>
      <c r="KFV223" s="110"/>
      <c r="KFW223" s="110"/>
      <c r="KFX223" s="110"/>
      <c r="KFY223" s="110"/>
      <c r="KFZ223" s="110"/>
      <c r="KGA223" s="110"/>
      <c r="KGB223" s="110"/>
      <c r="KGC223" s="110"/>
      <c r="KGD223" s="110"/>
      <c r="KGE223" s="110"/>
      <c r="KGF223" s="110"/>
      <c r="KGG223" s="110"/>
      <c r="KGH223" s="110"/>
      <c r="KGI223" s="110"/>
      <c r="KGJ223" s="110"/>
      <c r="KGK223" s="110"/>
      <c r="KGL223" s="110"/>
      <c r="KGM223" s="110"/>
      <c r="KGN223" s="110"/>
      <c r="KGO223" s="110"/>
      <c r="KGP223" s="110"/>
      <c r="KGQ223" s="110"/>
      <c r="KGR223" s="110"/>
      <c r="KGS223" s="110"/>
      <c r="KGT223" s="110"/>
      <c r="KGU223" s="110"/>
      <c r="KGV223" s="110"/>
      <c r="KGW223" s="110"/>
      <c r="KGX223" s="110"/>
      <c r="KGY223" s="110"/>
      <c r="KGZ223" s="110"/>
      <c r="KHA223" s="110"/>
      <c r="KHB223" s="110"/>
      <c r="KHC223" s="110"/>
      <c r="KHD223" s="110"/>
      <c r="KHE223" s="110"/>
      <c r="KHF223" s="110"/>
      <c r="KHG223" s="110"/>
      <c r="KHH223" s="110"/>
      <c r="KHI223" s="110"/>
      <c r="KHJ223" s="110"/>
      <c r="KHK223" s="110"/>
      <c r="KHL223" s="110"/>
      <c r="KHM223" s="110"/>
      <c r="KHN223" s="110"/>
      <c r="KHO223" s="110"/>
      <c r="KHP223" s="110"/>
      <c r="KHQ223" s="110"/>
      <c r="KHR223" s="110"/>
      <c r="KHS223" s="110"/>
      <c r="KHT223" s="110"/>
      <c r="KHU223" s="110"/>
      <c r="KHV223" s="110"/>
      <c r="KHW223" s="110"/>
      <c r="KHX223" s="110"/>
      <c r="KHY223" s="110"/>
      <c r="KHZ223" s="110"/>
      <c r="KIA223" s="110"/>
      <c r="KIB223" s="110"/>
      <c r="KIC223" s="110"/>
      <c r="KID223" s="110"/>
      <c r="KIE223" s="110"/>
      <c r="KIF223" s="110"/>
      <c r="KIG223" s="110"/>
      <c r="KIH223" s="110"/>
      <c r="KII223" s="110"/>
      <c r="KIJ223" s="110"/>
      <c r="KIK223" s="110"/>
      <c r="KIL223" s="110"/>
      <c r="KIM223" s="110"/>
      <c r="KIN223" s="110"/>
      <c r="KIO223" s="110"/>
      <c r="KIP223" s="110"/>
      <c r="KIQ223" s="110"/>
      <c r="KIR223" s="110"/>
      <c r="KIS223" s="110"/>
      <c r="KIT223" s="110"/>
      <c r="KIU223" s="110"/>
      <c r="KIV223" s="110"/>
      <c r="KIW223" s="110"/>
      <c r="KIX223" s="110"/>
      <c r="KIY223" s="110"/>
      <c r="KIZ223" s="110"/>
      <c r="KJA223" s="110"/>
      <c r="KJB223" s="110"/>
      <c r="KJC223" s="110"/>
      <c r="KJD223" s="110"/>
      <c r="KJE223" s="110"/>
      <c r="KJF223" s="110"/>
      <c r="KJG223" s="110"/>
      <c r="KJH223" s="110"/>
      <c r="KJI223" s="110"/>
      <c r="KJJ223" s="110"/>
      <c r="KJK223" s="110"/>
      <c r="KJL223" s="110"/>
      <c r="KJM223" s="110"/>
      <c r="KJN223" s="110"/>
      <c r="KJO223" s="110"/>
      <c r="KJP223" s="110"/>
      <c r="KJQ223" s="110"/>
      <c r="KJR223" s="110"/>
      <c r="KJS223" s="110"/>
      <c r="KJT223" s="110"/>
      <c r="KJU223" s="110"/>
      <c r="KJV223" s="110"/>
      <c r="KJW223" s="110"/>
      <c r="KJX223" s="110"/>
      <c r="KJY223" s="110"/>
      <c r="KJZ223" s="110"/>
      <c r="KKA223" s="110"/>
      <c r="KKB223" s="110"/>
      <c r="KKC223" s="110"/>
      <c r="KKD223" s="110"/>
      <c r="KKE223" s="110"/>
      <c r="KKF223" s="110"/>
      <c r="KKG223" s="110"/>
      <c r="KKH223" s="110"/>
      <c r="KKI223" s="110"/>
      <c r="KKJ223" s="110"/>
      <c r="KKK223" s="110"/>
      <c r="KKL223" s="110"/>
      <c r="KKM223" s="110"/>
      <c r="KKN223" s="110"/>
      <c r="KKO223" s="110"/>
      <c r="KKP223" s="110"/>
      <c r="KKQ223" s="110"/>
      <c r="KKR223" s="110"/>
      <c r="KKS223" s="110"/>
      <c r="KKT223" s="110"/>
      <c r="KKU223" s="110"/>
      <c r="KKV223" s="110"/>
      <c r="KKW223" s="110"/>
      <c r="KKX223" s="110"/>
      <c r="KKY223" s="110"/>
      <c r="KKZ223" s="110"/>
      <c r="KLA223" s="110"/>
      <c r="KLB223" s="110"/>
      <c r="KLC223" s="110"/>
      <c r="KLD223" s="110"/>
      <c r="KLE223" s="110"/>
      <c r="KLF223" s="110"/>
      <c r="KLG223" s="110"/>
      <c r="KLH223" s="110"/>
      <c r="KLI223" s="110"/>
      <c r="KLJ223" s="110"/>
      <c r="KLK223" s="110"/>
      <c r="KLL223" s="110"/>
      <c r="KLM223" s="110"/>
      <c r="KLN223" s="110"/>
      <c r="KLO223" s="110"/>
      <c r="KLP223" s="110"/>
      <c r="KLQ223" s="110"/>
      <c r="KLR223" s="110"/>
      <c r="KLS223" s="110"/>
      <c r="KLT223" s="110"/>
      <c r="KLU223" s="110"/>
      <c r="KLV223" s="110"/>
      <c r="KLW223" s="110"/>
      <c r="KLX223" s="110"/>
      <c r="KLY223" s="110"/>
      <c r="KLZ223" s="110"/>
      <c r="KMA223" s="110"/>
      <c r="KMB223" s="110"/>
      <c r="KMC223" s="110"/>
      <c r="KMD223" s="110"/>
      <c r="KME223" s="110"/>
      <c r="KMF223" s="110"/>
      <c r="KMG223" s="110"/>
      <c r="KMH223" s="110"/>
      <c r="KMI223" s="110"/>
      <c r="KMJ223" s="110"/>
      <c r="KMK223" s="110"/>
      <c r="KML223" s="110"/>
      <c r="KMM223" s="110"/>
      <c r="KMN223" s="110"/>
      <c r="KMO223" s="110"/>
      <c r="KMP223" s="110"/>
      <c r="KMQ223" s="110"/>
      <c r="KMR223" s="110"/>
      <c r="KMS223" s="110"/>
      <c r="KMT223" s="110"/>
      <c r="KMU223" s="110"/>
      <c r="KMV223" s="110"/>
      <c r="KMW223" s="110"/>
      <c r="KMX223" s="110"/>
      <c r="KMY223" s="110"/>
      <c r="KMZ223" s="110"/>
      <c r="KNA223" s="110"/>
      <c r="KNB223" s="110"/>
      <c r="KNC223" s="110"/>
      <c r="KND223" s="110"/>
      <c r="KNE223" s="110"/>
      <c r="KNF223" s="110"/>
      <c r="KNG223" s="110"/>
      <c r="KNH223" s="110"/>
      <c r="KNI223" s="110"/>
      <c r="KNJ223" s="110"/>
      <c r="KNK223" s="110"/>
      <c r="KNL223" s="110"/>
      <c r="KNM223" s="110"/>
      <c r="KNN223" s="110"/>
      <c r="KNO223" s="110"/>
      <c r="KNP223" s="110"/>
      <c r="KNQ223" s="110"/>
      <c r="KNR223" s="110"/>
      <c r="KNS223" s="110"/>
      <c r="KNT223" s="110"/>
      <c r="KNU223" s="110"/>
      <c r="KNV223" s="110"/>
      <c r="KNW223" s="110"/>
      <c r="KNX223" s="110"/>
      <c r="KNY223" s="110"/>
      <c r="KNZ223" s="110"/>
      <c r="KOA223" s="110"/>
      <c r="KOB223" s="110"/>
      <c r="KOC223" s="110"/>
      <c r="KOD223" s="110"/>
      <c r="KOE223" s="110"/>
      <c r="KOF223" s="110"/>
      <c r="KOG223" s="110"/>
      <c r="KOH223" s="110"/>
      <c r="KOI223" s="110"/>
      <c r="KOJ223" s="110"/>
      <c r="KOK223" s="110"/>
      <c r="KOL223" s="110"/>
      <c r="KOM223" s="110"/>
      <c r="KON223" s="110"/>
      <c r="KOO223" s="110"/>
      <c r="KOP223" s="110"/>
      <c r="KOQ223" s="110"/>
      <c r="KOR223" s="110"/>
      <c r="KOS223" s="110"/>
      <c r="KOT223" s="110"/>
      <c r="KOU223" s="110"/>
      <c r="KOV223" s="110"/>
      <c r="KOW223" s="110"/>
      <c r="KOX223" s="110"/>
      <c r="KOY223" s="110"/>
      <c r="KOZ223" s="110"/>
      <c r="KPA223" s="110"/>
      <c r="KPB223" s="110"/>
      <c r="KPC223" s="110"/>
      <c r="KPD223" s="110"/>
      <c r="KPE223" s="110"/>
      <c r="KPF223" s="110"/>
      <c r="KPG223" s="110"/>
      <c r="KPH223" s="110"/>
      <c r="KPI223" s="110"/>
      <c r="KPJ223" s="110"/>
      <c r="KPK223" s="110"/>
      <c r="KPL223" s="110"/>
      <c r="KPM223" s="110"/>
      <c r="KPN223" s="110"/>
      <c r="KPO223" s="110"/>
      <c r="KPP223" s="110"/>
      <c r="KPQ223" s="110"/>
      <c r="KPR223" s="110"/>
      <c r="KPS223" s="110"/>
      <c r="KPT223" s="110"/>
      <c r="KPU223" s="110"/>
      <c r="KPV223" s="110"/>
      <c r="KPW223" s="110"/>
      <c r="KPX223" s="110"/>
      <c r="KPY223" s="110"/>
      <c r="KPZ223" s="110"/>
      <c r="KQA223" s="110"/>
      <c r="KQB223" s="110"/>
      <c r="KQC223" s="110"/>
      <c r="KQD223" s="110"/>
      <c r="KQE223" s="110"/>
      <c r="KQF223" s="110"/>
      <c r="KQG223" s="110"/>
      <c r="KQH223" s="110"/>
      <c r="KQI223" s="110"/>
      <c r="KQJ223" s="110"/>
      <c r="KQK223" s="110"/>
      <c r="KQL223" s="110"/>
      <c r="KQM223" s="110"/>
      <c r="KQN223" s="110"/>
      <c r="KQO223" s="110"/>
      <c r="KQP223" s="110"/>
      <c r="KQQ223" s="110"/>
      <c r="KQR223" s="110"/>
      <c r="KQS223" s="110"/>
      <c r="KQT223" s="110"/>
      <c r="KQU223" s="110"/>
      <c r="KQV223" s="110"/>
      <c r="KQW223" s="110"/>
      <c r="KQX223" s="110"/>
      <c r="KQY223" s="110"/>
      <c r="KQZ223" s="110"/>
      <c r="KRA223" s="110"/>
      <c r="KRB223" s="110"/>
      <c r="KRC223" s="110"/>
      <c r="KRD223" s="110"/>
      <c r="KRE223" s="110"/>
      <c r="KRF223" s="110"/>
      <c r="KRG223" s="110"/>
      <c r="KRH223" s="110"/>
      <c r="KRI223" s="110"/>
      <c r="KRJ223" s="110"/>
      <c r="KRK223" s="110"/>
      <c r="KRL223" s="110"/>
      <c r="KRM223" s="110"/>
      <c r="KRN223" s="110"/>
      <c r="KRO223" s="110"/>
      <c r="KRP223" s="110"/>
      <c r="KRQ223" s="110"/>
      <c r="KRR223" s="110"/>
      <c r="KRS223" s="110"/>
      <c r="KRT223" s="110"/>
      <c r="KRU223" s="110"/>
      <c r="KRV223" s="110"/>
      <c r="KRW223" s="110"/>
      <c r="KRX223" s="110"/>
      <c r="KRY223" s="110"/>
      <c r="KRZ223" s="110"/>
      <c r="KSA223" s="110"/>
      <c r="KSB223" s="110"/>
      <c r="KSC223" s="110"/>
      <c r="KSD223" s="110"/>
      <c r="KSE223" s="110"/>
      <c r="KSF223" s="110"/>
      <c r="KSG223" s="110"/>
      <c r="KSH223" s="110"/>
      <c r="KSI223" s="110"/>
      <c r="KSJ223" s="110"/>
      <c r="KSK223" s="110"/>
      <c r="KSL223" s="110"/>
      <c r="KSM223" s="110"/>
      <c r="KSN223" s="110"/>
      <c r="KSO223" s="110"/>
      <c r="KSP223" s="110"/>
      <c r="KSQ223" s="110"/>
      <c r="KSR223" s="110"/>
      <c r="KSS223" s="110"/>
      <c r="KST223" s="110"/>
      <c r="KSU223" s="110"/>
      <c r="KSV223" s="110"/>
      <c r="KSW223" s="110"/>
      <c r="KSX223" s="110"/>
      <c r="KSY223" s="110"/>
      <c r="KSZ223" s="110"/>
      <c r="KTA223" s="110"/>
      <c r="KTB223" s="110"/>
      <c r="KTC223" s="110"/>
      <c r="KTD223" s="110"/>
      <c r="KTE223" s="110"/>
      <c r="KTF223" s="110"/>
      <c r="KTG223" s="110"/>
      <c r="KTH223" s="110"/>
      <c r="KTI223" s="110"/>
      <c r="KTJ223" s="110"/>
      <c r="KTK223" s="110"/>
      <c r="KTL223" s="110"/>
      <c r="KTM223" s="110"/>
      <c r="KTN223" s="110"/>
      <c r="KTO223" s="110"/>
      <c r="KTP223" s="110"/>
      <c r="KTQ223" s="110"/>
      <c r="KTR223" s="110"/>
      <c r="KTS223" s="110"/>
      <c r="KTT223" s="110"/>
      <c r="KTU223" s="110"/>
      <c r="KTV223" s="110"/>
      <c r="KTW223" s="110"/>
      <c r="KTX223" s="110"/>
      <c r="KTY223" s="110"/>
      <c r="KTZ223" s="110"/>
      <c r="KUA223" s="110"/>
      <c r="KUB223" s="110"/>
      <c r="KUC223" s="110"/>
      <c r="KUD223" s="110"/>
      <c r="KUE223" s="110"/>
      <c r="KUF223" s="110"/>
      <c r="KUG223" s="110"/>
      <c r="KUH223" s="110"/>
      <c r="KUI223" s="110"/>
      <c r="KUJ223" s="110"/>
      <c r="KUK223" s="110"/>
      <c r="KUL223" s="110"/>
      <c r="KUM223" s="110"/>
      <c r="KUN223" s="110"/>
      <c r="KUO223" s="110"/>
      <c r="KUP223" s="110"/>
      <c r="KUQ223" s="110"/>
      <c r="KUR223" s="110"/>
      <c r="KUS223" s="110"/>
      <c r="KUT223" s="110"/>
      <c r="KUU223" s="110"/>
      <c r="KUV223" s="110"/>
      <c r="KUW223" s="110"/>
      <c r="KUX223" s="110"/>
      <c r="KUY223" s="110"/>
      <c r="KUZ223" s="110"/>
      <c r="KVA223" s="110"/>
      <c r="KVB223" s="110"/>
      <c r="KVC223" s="110"/>
      <c r="KVD223" s="110"/>
      <c r="KVE223" s="110"/>
      <c r="KVF223" s="110"/>
      <c r="KVG223" s="110"/>
      <c r="KVH223" s="110"/>
      <c r="KVI223" s="110"/>
      <c r="KVJ223" s="110"/>
      <c r="KVK223" s="110"/>
      <c r="KVL223" s="110"/>
      <c r="KVM223" s="110"/>
      <c r="KVN223" s="110"/>
      <c r="KVO223" s="110"/>
      <c r="KVP223" s="110"/>
      <c r="KVQ223" s="110"/>
      <c r="KVR223" s="110"/>
      <c r="KVS223" s="110"/>
      <c r="KVT223" s="110"/>
      <c r="KVU223" s="110"/>
      <c r="KVV223" s="110"/>
      <c r="KVW223" s="110"/>
      <c r="KVX223" s="110"/>
      <c r="KVY223" s="110"/>
      <c r="KVZ223" s="110"/>
      <c r="KWA223" s="110"/>
      <c r="KWB223" s="110"/>
      <c r="KWC223" s="110"/>
      <c r="KWD223" s="110"/>
      <c r="KWE223" s="110"/>
      <c r="KWF223" s="110"/>
      <c r="KWG223" s="110"/>
      <c r="KWH223" s="110"/>
      <c r="KWI223" s="110"/>
      <c r="KWJ223" s="110"/>
      <c r="KWK223" s="110"/>
      <c r="KWL223" s="110"/>
      <c r="KWM223" s="110"/>
      <c r="KWN223" s="110"/>
      <c r="KWO223" s="110"/>
      <c r="KWP223" s="110"/>
      <c r="KWQ223" s="110"/>
      <c r="KWR223" s="110"/>
      <c r="KWS223" s="110"/>
      <c r="KWT223" s="110"/>
      <c r="KWU223" s="110"/>
      <c r="KWV223" s="110"/>
      <c r="KWW223" s="110"/>
      <c r="KWX223" s="110"/>
      <c r="KWY223" s="110"/>
      <c r="KWZ223" s="110"/>
      <c r="KXA223" s="110"/>
      <c r="KXB223" s="110"/>
      <c r="KXC223" s="110"/>
      <c r="KXD223" s="110"/>
      <c r="KXE223" s="110"/>
      <c r="KXF223" s="110"/>
      <c r="KXG223" s="110"/>
      <c r="KXH223" s="110"/>
      <c r="KXI223" s="110"/>
      <c r="KXJ223" s="110"/>
      <c r="KXK223" s="110"/>
      <c r="KXL223" s="110"/>
      <c r="KXM223" s="110"/>
      <c r="KXN223" s="110"/>
      <c r="KXO223" s="110"/>
      <c r="KXP223" s="110"/>
      <c r="KXQ223" s="110"/>
      <c r="KXR223" s="110"/>
      <c r="KXS223" s="110"/>
      <c r="KXT223" s="110"/>
      <c r="KXU223" s="110"/>
      <c r="KXV223" s="110"/>
      <c r="KXW223" s="110"/>
      <c r="KXX223" s="110"/>
      <c r="KXY223" s="110"/>
      <c r="KXZ223" s="110"/>
      <c r="KYA223" s="110"/>
      <c r="KYB223" s="110"/>
      <c r="KYC223" s="110"/>
      <c r="KYD223" s="110"/>
      <c r="KYE223" s="110"/>
      <c r="KYF223" s="110"/>
      <c r="KYG223" s="110"/>
      <c r="KYH223" s="110"/>
      <c r="KYI223" s="110"/>
      <c r="KYJ223" s="110"/>
      <c r="KYK223" s="110"/>
      <c r="KYL223" s="110"/>
      <c r="KYM223" s="110"/>
      <c r="KYN223" s="110"/>
      <c r="KYO223" s="110"/>
      <c r="KYP223" s="110"/>
      <c r="KYQ223" s="110"/>
      <c r="KYR223" s="110"/>
      <c r="KYS223" s="110"/>
      <c r="KYT223" s="110"/>
      <c r="KYU223" s="110"/>
      <c r="KYV223" s="110"/>
      <c r="KYW223" s="110"/>
      <c r="KYX223" s="110"/>
      <c r="KYY223" s="110"/>
      <c r="KYZ223" s="110"/>
      <c r="KZA223" s="110"/>
      <c r="KZB223" s="110"/>
      <c r="KZC223" s="110"/>
      <c r="KZD223" s="110"/>
      <c r="KZE223" s="110"/>
      <c r="KZF223" s="110"/>
      <c r="KZG223" s="110"/>
      <c r="KZH223" s="110"/>
      <c r="KZI223" s="110"/>
      <c r="KZJ223" s="110"/>
      <c r="KZK223" s="110"/>
      <c r="KZL223" s="110"/>
      <c r="KZM223" s="110"/>
      <c r="KZN223" s="110"/>
      <c r="KZO223" s="110"/>
      <c r="KZP223" s="110"/>
      <c r="KZQ223" s="110"/>
      <c r="KZR223" s="110"/>
      <c r="KZS223" s="110"/>
      <c r="KZT223" s="110"/>
      <c r="KZU223" s="110"/>
      <c r="KZV223" s="110"/>
      <c r="KZW223" s="110"/>
      <c r="KZX223" s="110"/>
      <c r="KZY223" s="110"/>
      <c r="KZZ223" s="110"/>
      <c r="LAA223" s="110"/>
      <c r="LAB223" s="110"/>
      <c r="LAC223" s="110"/>
      <c r="LAD223" s="110"/>
      <c r="LAE223" s="110"/>
      <c r="LAF223" s="110"/>
      <c r="LAG223" s="110"/>
      <c r="LAH223" s="110"/>
      <c r="LAI223" s="110"/>
      <c r="LAJ223" s="110"/>
      <c r="LAK223" s="110"/>
      <c r="LAL223" s="110"/>
      <c r="LAM223" s="110"/>
      <c r="LAN223" s="110"/>
      <c r="LAO223" s="110"/>
      <c r="LAP223" s="110"/>
      <c r="LAQ223" s="110"/>
      <c r="LAR223" s="110"/>
      <c r="LAS223" s="110"/>
      <c r="LAT223" s="110"/>
      <c r="LAU223" s="110"/>
      <c r="LAV223" s="110"/>
      <c r="LAW223" s="110"/>
      <c r="LAX223" s="110"/>
      <c r="LAY223" s="110"/>
      <c r="LAZ223" s="110"/>
      <c r="LBA223" s="110"/>
      <c r="LBB223" s="110"/>
      <c r="LBC223" s="110"/>
      <c r="LBD223" s="110"/>
      <c r="LBE223" s="110"/>
      <c r="LBF223" s="110"/>
      <c r="LBG223" s="110"/>
      <c r="LBH223" s="110"/>
      <c r="LBI223" s="110"/>
      <c r="LBJ223" s="110"/>
      <c r="LBK223" s="110"/>
      <c r="LBL223" s="110"/>
      <c r="LBM223" s="110"/>
      <c r="LBN223" s="110"/>
      <c r="LBO223" s="110"/>
      <c r="LBP223" s="110"/>
      <c r="LBQ223" s="110"/>
      <c r="LBR223" s="110"/>
      <c r="LBS223" s="110"/>
      <c r="LBT223" s="110"/>
      <c r="LBU223" s="110"/>
      <c r="LBV223" s="110"/>
      <c r="LBW223" s="110"/>
      <c r="LBX223" s="110"/>
      <c r="LBY223" s="110"/>
      <c r="LBZ223" s="110"/>
      <c r="LCA223" s="110"/>
      <c r="LCB223" s="110"/>
      <c r="LCC223" s="110"/>
      <c r="LCD223" s="110"/>
      <c r="LCE223" s="110"/>
      <c r="LCF223" s="110"/>
      <c r="LCG223" s="110"/>
      <c r="LCH223" s="110"/>
      <c r="LCI223" s="110"/>
      <c r="LCJ223" s="110"/>
      <c r="LCK223" s="110"/>
      <c r="LCL223" s="110"/>
      <c r="LCM223" s="110"/>
      <c r="LCN223" s="110"/>
      <c r="LCO223" s="110"/>
      <c r="LCP223" s="110"/>
      <c r="LCQ223" s="110"/>
      <c r="LCR223" s="110"/>
      <c r="LCS223" s="110"/>
      <c r="LCT223" s="110"/>
      <c r="LCU223" s="110"/>
      <c r="LCV223" s="110"/>
      <c r="LCW223" s="110"/>
      <c r="LCX223" s="110"/>
      <c r="LCY223" s="110"/>
      <c r="LCZ223" s="110"/>
      <c r="LDA223" s="110"/>
      <c r="LDB223" s="110"/>
      <c r="LDC223" s="110"/>
      <c r="LDD223" s="110"/>
      <c r="LDE223" s="110"/>
      <c r="LDF223" s="110"/>
      <c r="LDG223" s="110"/>
      <c r="LDH223" s="110"/>
      <c r="LDI223" s="110"/>
      <c r="LDJ223" s="110"/>
      <c r="LDK223" s="110"/>
      <c r="LDL223" s="110"/>
      <c r="LDM223" s="110"/>
      <c r="LDN223" s="110"/>
      <c r="LDO223" s="110"/>
      <c r="LDP223" s="110"/>
      <c r="LDQ223" s="110"/>
      <c r="LDR223" s="110"/>
      <c r="LDS223" s="110"/>
      <c r="LDT223" s="110"/>
      <c r="LDU223" s="110"/>
      <c r="LDV223" s="110"/>
      <c r="LDW223" s="110"/>
      <c r="LDX223" s="110"/>
      <c r="LDY223" s="110"/>
      <c r="LDZ223" s="110"/>
      <c r="LEA223" s="110"/>
      <c r="LEB223" s="110"/>
      <c r="LEC223" s="110"/>
      <c r="LED223" s="110"/>
      <c r="LEE223" s="110"/>
      <c r="LEF223" s="110"/>
      <c r="LEG223" s="110"/>
      <c r="LEH223" s="110"/>
      <c r="LEI223" s="110"/>
      <c r="LEJ223" s="110"/>
      <c r="LEK223" s="110"/>
      <c r="LEL223" s="110"/>
      <c r="LEM223" s="110"/>
      <c r="LEN223" s="110"/>
      <c r="LEO223" s="110"/>
      <c r="LEP223" s="110"/>
      <c r="LEQ223" s="110"/>
      <c r="LER223" s="110"/>
      <c r="LES223" s="110"/>
      <c r="LET223" s="110"/>
      <c r="LEU223" s="110"/>
      <c r="LEV223" s="110"/>
      <c r="LEW223" s="110"/>
      <c r="LEX223" s="110"/>
      <c r="LEY223" s="110"/>
      <c r="LEZ223" s="110"/>
      <c r="LFA223" s="110"/>
      <c r="LFB223" s="110"/>
      <c r="LFC223" s="110"/>
      <c r="LFD223" s="110"/>
      <c r="LFE223" s="110"/>
      <c r="LFF223" s="110"/>
      <c r="LFG223" s="110"/>
      <c r="LFH223" s="110"/>
      <c r="LFI223" s="110"/>
      <c r="LFJ223" s="110"/>
      <c r="LFK223" s="110"/>
      <c r="LFL223" s="110"/>
      <c r="LFM223" s="110"/>
      <c r="LFN223" s="110"/>
      <c r="LFO223" s="110"/>
      <c r="LFP223" s="110"/>
      <c r="LFQ223" s="110"/>
      <c r="LFR223" s="110"/>
      <c r="LFS223" s="110"/>
      <c r="LFT223" s="110"/>
      <c r="LFU223" s="110"/>
      <c r="LFV223" s="110"/>
      <c r="LFW223" s="110"/>
      <c r="LFX223" s="110"/>
      <c r="LFY223" s="110"/>
      <c r="LFZ223" s="110"/>
      <c r="LGA223" s="110"/>
      <c r="LGB223" s="110"/>
      <c r="LGC223" s="110"/>
      <c r="LGD223" s="110"/>
      <c r="LGE223" s="110"/>
      <c r="LGF223" s="110"/>
      <c r="LGG223" s="110"/>
      <c r="LGH223" s="110"/>
      <c r="LGI223" s="110"/>
      <c r="LGJ223" s="110"/>
      <c r="LGK223" s="110"/>
      <c r="LGL223" s="110"/>
      <c r="LGM223" s="110"/>
      <c r="LGN223" s="110"/>
      <c r="LGO223" s="110"/>
      <c r="LGP223" s="110"/>
      <c r="LGQ223" s="110"/>
      <c r="LGR223" s="110"/>
      <c r="LGS223" s="110"/>
      <c r="LGT223" s="110"/>
      <c r="LGU223" s="110"/>
      <c r="LGV223" s="110"/>
      <c r="LGW223" s="110"/>
      <c r="LGX223" s="110"/>
      <c r="LGY223" s="110"/>
      <c r="LGZ223" s="110"/>
      <c r="LHA223" s="110"/>
      <c r="LHB223" s="110"/>
      <c r="LHC223" s="110"/>
      <c r="LHD223" s="110"/>
      <c r="LHE223" s="110"/>
      <c r="LHF223" s="110"/>
      <c r="LHG223" s="110"/>
      <c r="LHH223" s="110"/>
      <c r="LHI223" s="110"/>
      <c r="LHJ223" s="110"/>
      <c r="LHK223" s="110"/>
      <c r="LHL223" s="110"/>
      <c r="LHM223" s="110"/>
      <c r="LHN223" s="110"/>
      <c r="LHO223" s="110"/>
      <c r="LHP223" s="110"/>
      <c r="LHQ223" s="110"/>
      <c r="LHR223" s="110"/>
      <c r="LHS223" s="110"/>
      <c r="LHT223" s="110"/>
      <c r="LHU223" s="110"/>
      <c r="LHV223" s="110"/>
      <c r="LHW223" s="110"/>
      <c r="LHX223" s="110"/>
      <c r="LHY223" s="110"/>
      <c r="LHZ223" s="110"/>
      <c r="LIA223" s="110"/>
      <c r="LIB223" s="110"/>
      <c r="LIC223" s="110"/>
      <c r="LID223" s="110"/>
      <c r="LIE223" s="110"/>
      <c r="LIF223" s="110"/>
      <c r="LIG223" s="110"/>
      <c r="LIH223" s="110"/>
      <c r="LII223" s="110"/>
      <c r="LIJ223" s="110"/>
      <c r="LIK223" s="110"/>
      <c r="LIL223" s="110"/>
      <c r="LIM223" s="110"/>
      <c r="LIN223" s="110"/>
      <c r="LIO223" s="110"/>
      <c r="LIP223" s="110"/>
      <c r="LIQ223" s="110"/>
      <c r="LIR223" s="110"/>
      <c r="LIS223" s="110"/>
      <c r="LIT223" s="110"/>
      <c r="LIU223" s="110"/>
      <c r="LIV223" s="110"/>
      <c r="LIW223" s="110"/>
      <c r="LIX223" s="110"/>
      <c r="LIY223" s="110"/>
      <c r="LIZ223" s="110"/>
      <c r="LJA223" s="110"/>
      <c r="LJB223" s="110"/>
      <c r="LJC223" s="110"/>
      <c r="LJD223" s="110"/>
      <c r="LJE223" s="110"/>
      <c r="LJF223" s="110"/>
      <c r="LJG223" s="110"/>
      <c r="LJH223" s="110"/>
      <c r="LJI223" s="110"/>
      <c r="LJJ223" s="110"/>
      <c r="LJK223" s="110"/>
      <c r="LJL223" s="110"/>
      <c r="LJM223" s="110"/>
      <c r="LJN223" s="110"/>
      <c r="LJO223" s="110"/>
      <c r="LJP223" s="110"/>
      <c r="LJQ223" s="110"/>
      <c r="LJR223" s="110"/>
      <c r="LJS223" s="110"/>
      <c r="LJT223" s="110"/>
      <c r="LJU223" s="110"/>
      <c r="LJV223" s="110"/>
      <c r="LJW223" s="110"/>
      <c r="LJX223" s="110"/>
      <c r="LJY223" s="110"/>
      <c r="LJZ223" s="110"/>
      <c r="LKA223" s="110"/>
      <c r="LKB223" s="110"/>
      <c r="LKC223" s="110"/>
      <c r="LKD223" s="110"/>
      <c r="LKE223" s="110"/>
      <c r="LKF223" s="110"/>
      <c r="LKG223" s="110"/>
      <c r="LKH223" s="110"/>
      <c r="LKI223" s="110"/>
      <c r="LKJ223" s="110"/>
      <c r="LKK223" s="110"/>
      <c r="LKL223" s="110"/>
      <c r="LKM223" s="110"/>
      <c r="LKN223" s="110"/>
      <c r="LKO223" s="110"/>
      <c r="LKP223" s="110"/>
      <c r="LKQ223" s="110"/>
      <c r="LKR223" s="110"/>
      <c r="LKS223" s="110"/>
      <c r="LKT223" s="110"/>
      <c r="LKU223" s="110"/>
      <c r="LKV223" s="110"/>
      <c r="LKW223" s="110"/>
      <c r="LKX223" s="110"/>
      <c r="LKY223" s="110"/>
      <c r="LKZ223" s="110"/>
      <c r="LLA223" s="110"/>
      <c r="LLB223" s="110"/>
      <c r="LLC223" s="110"/>
      <c r="LLD223" s="110"/>
      <c r="LLE223" s="110"/>
      <c r="LLF223" s="110"/>
      <c r="LLG223" s="110"/>
      <c r="LLH223" s="110"/>
      <c r="LLI223" s="110"/>
      <c r="LLJ223" s="110"/>
      <c r="LLK223" s="110"/>
      <c r="LLL223" s="110"/>
      <c r="LLM223" s="110"/>
      <c r="LLN223" s="110"/>
      <c r="LLO223" s="110"/>
      <c r="LLP223" s="110"/>
      <c r="LLQ223" s="110"/>
      <c r="LLR223" s="110"/>
      <c r="LLS223" s="110"/>
      <c r="LLT223" s="110"/>
      <c r="LLU223" s="110"/>
      <c r="LLV223" s="110"/>
      <c r="LLW223" s="110"/>
      <c r="LLX223" s="110"/>
      <c r="LLY223" s="110"/>
      <c r="LLZ223" s="110"/>
      <c r="LMA223" s="110"/>
      <c r="LMB223" s="110"/>
      <c r="LMC223" s="110"/>
      <c r="LMD223" s="110"/>
      <c r="LME223" s="110"/>
      <c r="LMF223" s="110"/>
      <c r="LMG223" s="110"/>
      <c r="LMH223" s="110"/>
      <c r="LMI223" s="110"/>
      <c r="LMJ223" s="110"/>
      <c r="LMK223" s="110"/>
      <c r="LML223" s="110"/>
      <c r="LMM223" s="110"/>
      <c r="LMN223" s="110"/>
      <c r="LMO223" s="110"/>
      <c r="LMP223" s="110"/>
      <c r="LMQ223" s="110"/>
      <c r="LMR223" s="110"/>
      <c r="LMS223" s="110"/>
      <c r="LMT223" s="110"/>
      <c r="LMU223" s="110"/>
      <c r="LMV223" s="110"/>
      <c r="LMW223" s="110"/>
      <c r="LMX223" s="110"/>
      <c r="LMY223" s="110"/>
      <c r="LMZ223" s="110"/>
      <c r="LNA223" s="110"/>
      <c r="LNB223" s="110"/>
      <c r="LNC223" s="110"/>
      <c r="LND223" s="110"/>
      <c r="LNE223" s="110"/>
      <c r="LNF223" s="110"/>
      <c r="LNG223" s="110"/>
      <c r="LNH223" s="110"/>
      <c r="LNI223" s="110"/>
      <c r="LNJ223" s="110"/>
      <c r="LNK223" s="110"/>
      <c r="LNL223" s="110"/>
      <c r="LNM223" s="110"/>
      <c r="LNN223" s="110"/>
      <c r="LNO223" s="110"/>
      <c r="LNP223" s="110"/>
      <c r="LNQ223" s="110"/>
      <c r="LNR223" s="110"/>
      <c r="LNS223" s="110"/>
      <c r="LNT223" s="110"/>
      <c r="LNU223" s="110"/>
      <c r="LNV223" s="110"/>
      <c r="LNW223" s="110"/>
      <c r="LNX223" s="110"/>
      <c r="LNY223" s="110"/>
      <c r="LNZ223" s="110"/>
      <c r="LOA223" s="110"/>
      <c r="LOB223" s="110"/>
      <c r="LOC223" s="110"/>
      <c r="LOD223" s="110"/>
      <c r="LOE223" s="110"/>
      <c r="LOF223" s="110"/>
      <c r="LOG223" s="110"/>
      <c r="LOH223" s="110"/>
      <c r="LOI223" s="110"/>
      <c r="LOJ223" s="110"/>
      <c r="LOK223" s="110"/>
      <c r="LOL223" s="110"/>
      <c r="LOM223" s="110"/>
      <c r="LON223" s="110"/>
      <c r="LOO223" s="110"/>
      <c r="LOP223" s="110"/>
      <c r="LOQ223" s="110"/>
      <c r="LOR223" s="110"/>
      <c r="LOS223" s="110"/>
      <c r="LOT223" s="110"/>
      <c r="LOU223" s="110"/>
      <c r="LOV223" s="110"/>
      <c r="LOW223" s="110"/>
      <c r="LOX223" s="110"/>
      <c r="LOY223" s="110"/>
      <c r="LOZ223" s="110"/>
      <c r="LPA223" s="110"/>
      <c r="LPB223" s="110"/>
      <c r="LPC223" s="110"/>
      <c r="LPD223" s="110"/>
      <c r="LPE223" s="110"/>
      <c r="LPF223" s="110"/>
      <c r="LPG223" s="110"/>
      <c r="LPH223" s="110"/>
      <c r="LPI223" s="110"/>
      <c r="LPJ223" s="110"/>
      <c r="LPK223" s="110"/>
      <c r="LPL223" s="110"/>
      <c r="LPM223" s="110"/>
      <c r="LPN223" s="110"/>
      <c r="LPO223" s="110"/>
      <c r="LPP223" s="110"/>
      <c r="LPQ223" s="110"/>
      <c r="LPR223" s="110"/>
      <c r="LPS223" s="110"/>
      <c r="LPT223" s="110"/>
      <c r="LPU223" s="110"/>
      <c r="LPV223" s="110"/>
      <c r="LPW223" s="110"/>
      <c r="LPX223" s="110"/>
      <c r="LPY223" s="110"/>
      <c r="LPZ223" s="110"/>
      <c r="LQA223" s="110"/>
      <c r="LQB223" s="110"/>
      <c r="LQC223" s="110"/>
      <c r="LQD223" s="110"/>
      <c r="LQE223" s="110"/>
      <c r="LQF223" s="110"/>
      <c r="LQG223" s="110"/>
      <c r="LQH223" s="110"/>
      <c r="LQI223" s="110"/>
      <c r="LQJ223" s="110"/>
      <c r="LQK223" s="110"/>
      <c r="LQL223" s="110"/>
      <c r="LQM223" s="110"/>
      <c r="LQN223" s="110"/>
      <c r="LQO223" s="110"/>
      <c r="LQP223" s="110"/>
      <c r="LQQ223" s="110"/>
      <c r="LQR223" s="110"/>
      <c r="LQS223" s="110"/>
      <c r="LQT223" s="110"/>
      <c r="LQU223" s="110"/>
      <c r="LQV223" s="110"/>
      <c r="LQW223" s="110"/>
      <c r="LQX223" s="110"/>
      <c r="LQY223" s="110"/>
      <c r="LQZ223" s="110"/>
      <c r="LRA223" s="110"/>
      <c r="LRB223" s="110"/>
      <c r="LRC223" s="110"/>
      <c r="LRD223" s="110"/>
      <c r="LRE223" s="110"/>
      <c r="LRF223" s="110"/>
      <c r="LRG223" s="110"/>
      <c r="LRH223" s="110"/>
      <c r="LRI223" s="110"/>
      <c r="LRJ223" s="110"/>
      <c r="LRK223" s="110"/>
      <c r="LRL223" s="110"/>
      <c r="LRM223" s="110"/>
      <c r="LRN223" s="110"/>
      <c r="LRO223" s="110"/>
      <c r="LRP223" s="110"/>
      <c r="LRQ223" s="110"/>
      <c r="LRR223" s="110"/>
      <c r="LRS223" s="110"/>
      <c r="LRT223" s="110"/>
      <c r="LRU223" s="110"/>
      <c r="LRV223" s="110"/>
      <c r="LRW223" s="110"/>
      <c r="LRX223" s="110"/>
      <c r="LRY223" s="110"/>
      <c r="LRZ223" s="110"/>
      <c r="LSA223" s="110"/>
      <c r="LSB223" s="110"/>
      <c r="LSC223" s="110"/>
      <c r="LSD223" s="110"/>
      <c r="LSE223" s="110"/>
      <c r="LSF223" s="110"/>
      <c r="LSG223" s="110"/>
      <c r="LSH223" s="110"/>
      <c r="LSI223" s="110"/>
      <c r="LSJ223" s="110"/>
      <c r="LSK223" s="110"/>
      <c r="LSL223" s="110"/>
      <c r="LSM223" s="110"/>
      <c r="LSN223" s="110"/>
      <c r="LSO223" s="110"/>
      <c r="LSP223" s="110"/>
      <c r="LSQ223" s="110"/>
      <c r="LSR223" s="110"/>
      <c r="LSS223" s="110"/>
      <c r="LST223" s="110"/>
      <c r="LSU223" s="110"/>
      <c r="LSV223" s="110"/>
      <c r="LSW223" s="110"/>
      <c r="LSX223" s="110"/>
      <c r="LSY223" s="110"/>
      <c r="LSZ223" s="110"/>
      <c r="LTA223" s="110"/>
      <c r="LTB223" s="110"/>
      <c r="LTC223" s="110"/>
      <c r="LTD223" s="110"/>
      <c r="LTE223" s="110"/>
      <c r="LTF223" s="110"/>
      <c r="LTG223" s="110"/>
      <c r="LTH223" s="110"/>
      <c r="LTI223" s="110"/>
      <c r="LTJ223" s="110"/>
      <c r="LTK223" s="110"/>
      <c r="LTL223" s="110"/>
      <c r="LTM223" s="110"/>
      <c r="LTN223" s="110"/>
      <c r="LTO223" s="110"/>
      <c r="LTP223" s="110"/>
      <c r="LTQ223" s="110"/>
      <c r="LTR223" s="110"/>
      <c r="LTS223" s="110"/>
      <c r="LTT223" s="110"/>
      <c r="LTU223" s="110"/>
      <c r="LTV223" s="110"/>
      <c r="LTW223" s="110"/>
      <c r="LTX223" s="110"/>
      <c r="LTY223" s="110"/>
      <c r="LTZ223" s="110"/>
      <c r="LUA223" s="110"/>
      <c r="LUB223" s="110"/>
      <c r="LUC223" s="110"/>
      <c r="LUD223" s="110"/>
      <c r="LUE223" s="110"/>
      <c r="LUF223" s="110"/>
      <c r="LUG223" s="110"/>
      <c r="LUH223" s="110"/>
      <c r="LUI223" s="110"/>
      <c r="LUJ223" s="110"/>
      <c r="LUK223" s="110"/>
      <c r="LUL223" s="110"/>
      <c r="LUM223" s="110"/>
      <c r="LUN223" s="110"/>
      <c r="LUO223" s="110"/>
      <c r="LUP223" s="110"/>
      <c r="LUQ223" s="110"/>
      <c r="LUR223" s="110"/>
      <c r="LUS223" s="110"/>
      <c r="LUT223" s="110"/>
      <c r="LUU223" s="110"/>
      <c r="LUV223" s="110"/>
      <c r="LUW223" s="110"/>
      <c r="LUX223" s="110"/>
      <c r="LUY223" s="110"/>
      <c r="LUZ223" s="110"/>
      <c r="LVA223" s="110"/>
      <c r="LVB223" s="110"/>
      <c r="LVC223" s="110"/>
      <c r="LVD223" s="110"/>
      <c r="LVE223" s="110"/>
      <c r="LVF223" s="110"/>
      <c r="LVG223" s="110"/>
      <c r="LVH223" s="110"/>
      <c r="LVI223" s="110"/>
      <c r="LVJ223" s="110"/>
      <c r="LVK223" s="110"/>
      <c r="LVL223" s="110"/>
      <c r="LVM223" s="110"/>
      <c r="LVN223" s="110"/>
      <c r="LVO223" s="110"/>
      <c r="LVP223" s="110"/>
      <c r="LVQ223" s="110"/>
      <c r="LVR223" s="110"/>
      <c r="LVS223" s="110"/>
      <c r="LVT223" s="110"/>
      <c r="LVU223" s="110"/>
      <c r="LVV223" s="110"/>
      <c r="LVW223" s="110"/>
      <c r="LVX223" s="110"/>
      <c r="LVY223" s="110"/>
      <c r="LVZ223" s="110"/>
      <c r="LWA223" s="110"/>
      <c r="LWB223" s="110"/>
      <c r="LWC223" s="110"/>
      <c r="LWD223" s="110"/>
      <c r="LWE223" s="110"/>
      <c r="LWF223" s="110"/>
      <c r="LWG223" s="110"/>
      <c r="LWH223" s="110"/>
      <c r="LWI223" s="110"/>
      <c r="LWJ223" s="110"/>
      <c r="LWK223" s="110"/>
      <c r="LWL223" s="110"/>
      <c r="LWM223" s="110"/>
      <c r="LWN223" s="110"/>
      <c r="LWO223" s="110"/>
      <c r="LWP223" s="110"/>
      <c r="LWQ223" s="110"/>
      <c r="LWR223" s="110"/>
      <c r="LWS223" s="110"/>
      <c r="LWT223" s="110"/>
      <c r="LWU223" s="110"/>
      <c r="LWV223" s="110"/>
      <c r="LWW223" s="110"/>
      <c r="LWX223" s="110"/>
      <c r="LWY223" s="110"/>
      <c r="LWZ223" s="110"/>
      <c r="LXA223" s="110"/>
      <c r="LXB223" s="110"/>
      <c r="LXC223" s="110"/>
      <c r="LXD223" s="110"/>
      <c r="LXE223" s="110"/>
      <c r="LXF223" s="110"/>
      <c r="LXG223" s="110"/>
      <c r="LXH223" s="110"/>
      <c r="LXI223" s="110"/>
      <c r="LXJ223" s="110"/>
      <c r="LXK223" s="110"/>
      <c r="LXL223" s="110"/>
      <c r="LXM223" s="110"/>
      <c r="LXN223" s="110"/>
      <c r="LXO223" s="110"/>
      <c r="LXP223" s="110"/>
      <c r="LXQ223" s="110"/>
      <c r="LXR223" s="110"/>
      <c r="LXS223" s="110"/>
      <c r="LXT223" s="110"/>
      <c r="LXU223" s="110"/>
      <c r="LXV223" s="110"/>
      <c r="LXW223" s="110"/>
      <c r="LXX223" s="110"/>
      <c r="LXY223" s="110"/>
      <c r="LXZ223" s="110"/>
      <c r="LYA223" s="110"/>
      <c r="LYB223" s="110"/>
      <c r="LYC223" s="110"/>
      <c r="LYD223" s="110"/>
      <c r="LYE223" s="110"/>
      <c r="LYF223" s="110"/>
      <c r="LYG223" s="110"/>
      <c r="LYH223" s="110"/>
      <c r="LYI223" s="110"/>
      <c r="LYJ223" s="110"/>
      <c r="LYK223" s="110"/>
      <c r="LYL223" s="110"/>
      <c r="LYM223" s="110"/>
      <c r="LYN223" s="110"/>
      <c r="LYO223" s="110"/>
      <c r="LYP223" s="110"/>
      <c r="LYQ223" s="110"/>
      <c r="LYR223" s="110"/>
      <c r="LYS223" s="110"/>
      <c r="LYT223" s="110"/>
      <c r="LYU223" s="110"/>
      <c r="LYV223" s="110"/>
      <c r="LYW223" s="110"/>
      <c r="LYX223" s="110"/>
      <c r="LYY223" s="110"/>
      <c r="LYZ223" s="110"/>
      <c r="LZA223" s="110"/>
      <c r="LZB223" s="110"/>
      <c r="LZC223" s="110"/>
      <c r="LZD223" s="110"/>
      <c r="LZE223" s="110"/>
      <c r="LZF223" s="110"/>
      <c r="LZG223" s="110"/>
      <c r="LZH223" s="110"/>
      <c r="LZI223" s="110"/>
      <c r="LZJ223" s="110"/>
      <c r="LZK223" s="110"/>
      <c r="LZL223" s="110"/>
      <c r="LZM223" s="110"/>
      <c r="LZN223" s="110"/>
      <c r="LZO223" s="110"/>
      <c r="LZP223" s="110"/>
      <c r="LZQ223" s="110"/>
      <c r="LZR223" s="110"/>
      <c r="LZS223" s="110"/>
      <c r="LZT223" s="110"/>
      <c r="LZU223" s="110"/>
      <c r="LZV223" s="110"/>
      <c r="LZW223" s="110"/>
      <c r="LZX223" s="110"/>
      <c r="LZY223" s="110"/>
      <c r="LZZ223" s="110"/>
      <c r="MAA223" s="110"/>
      <c r="MAB223" s="110"/>
      <c r="MAC223" s="110"/>
      <c r="MAD223" s="110"/>
      <c r="MAE223" s="110"/>
      <c r="MAF223" s="110"/>
      <c r="MAG223" s="110"/>
      <c r="MAH223" s="110"/>
      <c r="MAI223" s="110"/>
      <c r="MAJ223" s="110"/>
      <c r="MAK223" s="110"/>
      <c r="MAL223" s="110"/>
      <c r="MAM223" s="110"/>
      <c r="MAN223" s="110"/>
      <c r="MAO223" s="110"/>
      <c r="MAP223" s="110"/>
      <c r="MAQ223" s="110"/>
      <c r="MAR223" s="110"/>
      <c r="MAS223" s="110"/>
      <c r="MAT223" s="110"/>
      <c r="MAU223" s="110"/>
      <c r="MAV223" s="110"/>
      <c r="MAW223" s="110"/>
      <c r="MAX223" s="110"/>
      <c r="MAY223" s="110"/>
      <c r="MAZ223" s="110"/>
      <c r="MBA223" s="110"/>
      <c r="MBB223" s="110"/>
      <c r="MBC223" s="110"/>
      <c r="MBD223" s="110"/>
      <c r="MBE223" s="110"/>
      <c r="MBF223" s="110"/>
      <c r="MBG223" s="110"/>
      <c r="MBH223" s="110"/>
      <c r="MBI223" s="110"/>
      <c r="MBJ223" s="110"/>
      <c r="MBK223" s="110"/>
      <c r="MBL223" s="110"/>
      <c r="MBM223" s="110"/>
      <c r="MBN223" s="110"/>
      <c r="MBO223" s="110"/>
      <c r="MBP223" s="110"/>
      <c r="MBQ223" s="110"/>
      <c r="MBR223" s="110"/>
      <c r="MBS223" s="110"/>
      <c r="MBT223" s="110"/>
      <c r="MBU223" s="110"/>
      <c r="MBV223" s="110"/>
      <c r="MBW223" s="110"/>
      <c r="MBX223" s="110"/>
      <c r="MBY223" s="110"/>
      <c r="MBZ223" s="110"/>
      <c r="MCA223" s="110"/>
      <c r="MCB223" s="110"/>
      <c r="MCC223" s="110"/>
      <c r="MCD223" s="110"/>
      <c r="MCE223" s="110"/>
      <c r="MCF223" s="110"/>
      <c r="MCG223" s="110"/>
      <c r="MCH223" s="110"/>
      <c r="MCI223" s="110"/>
      <c r="MCJ223" s="110"/>
      <c r="MCK223" s="110"/>
      <c r="MCL223" s="110"/>
      <c r="MCM223" s="110"/>
      <c r="MCN223" s="110"/>
      <c r="MCO223" s="110"/>
      <c r="MCP223" s="110"/>
      <c r="MCQ223" s="110"/>
      <c r="MCR223" s="110"/>
      <c r="MCS223" s="110"/>
      <c r="MCT223" s="110"/>
      <c r="MCU223" s="110"/>
      <c r="MCV223" s="110"/>
      <c r="MCW223" s="110"/>
      <c r="MCX223" s="110"/>
      <c r="MCY223" s="110"/>
      <c r="MCZ223" s="110"/>
      <c r="MDA223" s="110"/>
      <c r="MDB223" s="110"/>
      <c r="MDC223" s="110"/>
      <c r="MDD223" s="110"/>
      <c r="MDE223" s="110"/>
      <c r="MDF223" s="110"/>
      <c r="MDG223" s="110"/>
      <c r="MDH223" s="110"/>
      <c r="MDI223" s="110"/>
      <c r="MDJ223" s="110"/>
      <c r="MDK223" s="110"/>
      <c r="MDL223" s="110"/>
      <c r="MDM223" s="110"/>
      <c r="MDN223" s="110"/>
      <c r="MDO223" s="110"/>
      <c r="MDP223" s="110"/>
      <c r="MDQ223" s="110"/>
      <c r="MDR223" s="110"/>
      <c r="MDS223" s="110"/>
      <c r="MDT223" s="110"/>
      <c r="MDU223" s="110"/>
      <c r="MDV223" s="110"/>
      <c r="MDW223" s="110"/>
      <c r="MDX223" s="110"/>
      <c r="MDY223" s="110"/>
      <c r="MDZ223" s="110"/>
      <c r="MEA223" s="110"/>
      <c r="MEB223" s="110"/>
      <c r="MEC223" s="110"/>
      <c r="MED223" s="110"/>
      <c r="MEE223" s="110"/>
      <c r="MEF223" s="110"/>
      <c r="MEG223" s="110"/>
      <c r="MEH223" s="110"/>
      <c r="MEI223" s="110"/>
      <c r="MEJ223" s="110"/>
      <c r="MEK223" s="110"/>
      <c r="MEL223" s="110"/>
      <c r="MEM223" s="110"/>
      <c r="MEN223" s="110"/>
      <c r="MEO223" s="110"/>
      <c r="MEP223" s="110"/>
      <c r="MEQ223" s="110"/>
      <c r="MER223" s="110"/>
      <c r="MES223" s="110"/>
      <c r="MET223" s="110"/>
      <c r="MEU223" s="110"/>
      <c r="MEV223" s="110"/>
      <c r="MEW223" s="110"/>
      <c r="MEX223" s="110"/>
      <c r="MEY223" s="110"/>
      <c r="MEZ223" s="110"/>
      <c r="MFA223" s="110"/>
      <c r="MFB223" s="110"/>
      <c r="MFC223" s="110"/>
      <c r="MFD223" s="110"/>
      <c r="MFE223" s="110"/>
      <c r="MFF223" s="110"/>
      <c r="MFG223" s="110"/>
      <c r="MFH223" s="110"/>
      <c r="MFI223" s="110"/>
      <c r="MFJ223" s="110"/>
      <c r="MFK223" s="110"/>
      <c r="MFL223" s="110"/>
      <c r="MFM223" s="110"/>
      <c r="MFN223" s="110"/>
      <c r="MFO223" s="110"/>
      <c r="MFP223" s="110"/>
      <c r="MFQ223" s="110"/>
      <c r="MFR223" s="110"/>
      <c r="MFS223" s="110"/>
      <c r="MFT223" s="110"/>
      <c r="MFU223" s="110"/>
      <c r="MFV223" s="110"/>
      <c r="MFW223" s="110"/>
      <c r="MFX223" s="110"/>
      <c r="MFY223" s="110"/>
      <c r="MFZ223" s="110"/>
      <c r="MGA223" s="110"/>
      <c r="MGB223" s="110"/>
      <c r="MGC223" s="110"/>
      <c r="MGD223" s="110"/>
      <c r="MGE223" s="110"/>
      <c r="MGF223" s="110"/>
      <c r="MGG223" s="110"/>
      <c r="MGH223" s="110"/>
      <c r="MGI223" s="110"/>
      <c r="MGJ223" s="110"/>
      <c r="MGK223" s="110"/>
      <c r="MGL223" s="110"/>
      <c r="MGM223" s="110"/>
      <c r="MGN223" s="110"/>
      <c r="MGO223" s="110"/>
      <c r="MGP223" s="110"/>
      <c r="MGQ223" s="110"/>
      <c r="MGR223" s="110"/>
      <c r="MGS223" s="110"/>
      <c r="MGT223" s="110"/>
      <c r="MGU223" s="110"/>
      <c r="MGV223" s="110"/>
      <c r="MGW223" s="110"/>
      <c r="MGX223" s="110"/>
      <c r="MGY223" s="110"/>
      <c r="MGZ223" s="110"/>
      <c r="MHA223" s="110"/>
      <c r="MHB223" s="110"/>
      <c r="MHC223" s="110"/>
      <c r="MHD223" s="110"/>
      <c r="MHE223" s="110"/>
      <c r="MHF223" s="110"/>
      <c r="MHG223" s="110"/>
      <c r="MHH223" s="110"/>
      <c r="MHI223" s="110"/>
      <c r="MHJ223" s="110"/>
      <c r="MHK223" s="110"/>
      <c r="MHL223" s="110"/>
      <c r="MHM223" s="110"/>
      <c r="MHN223" s="110"/>
      <c r="MHO223" s="110"/>
      <c r="MHP223" s="110"/>
      <c r="MHQ223" s="110"/>
      <c r="MHR223" s="110"/>
      <c r="MHS223" s="110"/>
      <c r="MHT223" s="110"/>
      <c r="MHU223" s="110"/>
      <c r="MHV223" s="110"/>
      <c r="MHW223" s="110"/>
      <c r="MHX223" s="110"/>
      <c r="MHY223" s="110"/>
      <c r="MHZ223" s="110"/>
      <c r="MIA223" s="110"/>
      <c r="MIB223" s="110"/>
      <c r="MIC223" s="110"/>
      <c r="MID223" s="110"/>
      <c r="MIE223" s="110"/>
      <c r="MIF223" s="110"/>
      <c r="MIG223" s="110"/>
      <c r="MIH223" s="110"/>
      <c r="MII223" s="110"/>
      <c r="MIJ223" s="110"/>
      <c r="MIK223" s="110"/>
      <c r="MIL223" s="110"/>
      <c r="MIM223" s="110"/>
      <c r="MIN223" s="110"/>
      <c r="MIO223" s="110"/>
      <c r="MIP223" s="110"/>
      <c r="MIQ223" s="110"/>
      <c r="MIR223" s="110"/>
      <c r="MIS223" s="110"/>
      <c r="MIT223" s="110"/>
      <c r="MIU223" s="110"/>
      <c r="MIV223" s="110"/>
      <c r="MIW223" s="110"/>
      <c r="MIX223" s="110"/>
      <c r="MIY223" s="110"/>
      <c r="MIZ223" s="110"/>
      <c r="MJA223" s="110"/>
      <c r="MJB223" s="110"/>
      <c r="MJC223" s="110"/>
      <c r="MJD223" s="110"/>
      <c r="MJE223" s="110"/>
      <c r="MJF223" s="110"/>
      <c r="MJG223" s="110"/>
      <c r="MJH223" s="110"/>
      <c r="MJI223" s="110"/>
      <c r="MJJ223" s="110"/>
      <c r="MJK223" s="110"/>
      <c r="MJL223" s="110"/>
      <c r="MJM223" s="110"/>
      <c r="MJN223" s="110"/>
      <c r="MJO223" s="110"/>
      <c r="MJP223" s="110"/>
      <c r="MJQ223" s="110"/>
      <c r="MJR223" s="110"/>
      <c r="MJS223" s="110"/>
      <c r="MJT223" s="110"/>
      <c r="MJU223" s="110"/>
      <c r="MJV223" s="110"/>
      <c r="MJW223" s="110"/>
      <c r="MJX223" s="110"/>
      <c r="MJY223" s="110"/>
      <c r="MJZ223" s="110"/>
      <c r="MKA223" s="110"/>
      <c r="MKB223" s="110"/>
      <c r="MKC223" s="110"/>
      <c r="MKD223" s="110"/>
      <c r="MKE223" s="110"/>
      <c r="MKF223" s="110"/>
      <c r="MKG223" s="110"/>
      <c r="MKH223" s="110"/>
      <c r="MKI223" s="110"/>
      <c r="MKJ223" s="110"/>
      <c r="MKK223" s="110"/>
      <c r="MKL223" s="110"/>
      <c r="MKM223" s="110"/>
      <c r="MKN223" s="110"/>
      <c r="MKO223" s="110"/>
      <c r="MKP223" s="110"/>
      <c r="MKQ223" s="110"/>
      <c r="MKR223" s="110"/>
      <c r="MKS223" s="110"/>
      <c r="MKT223" s="110"/>
      <c r="MKU223" s="110"/>
      <c r="MKV223" s="110"/>
      <c r="MKW223" s="110"/>
      <c r="MKX223" s="110"/>
      <c r="MKY223" s="110"/>
      <c r="MKZ223" s="110"/>
      <c r="MLA223" s="110"/>
      <c r="MLB223" s="110"/>
      <c r="MLC223" s="110"/>
      <c r="MLD223" s="110"/>
      <c r="MLE223" s="110"/>
      <c r="MLF223" s="110"/>
      <c r="MLG223" s="110"/>
      <c r="MLH223" s="110"/>
      <c r="MLI223" s="110"/>
      <c r="MLJ223" s="110"/>
      <c r="MLK223" s="110"/>
      <c r="MLL223" s="110"/>
      <c r="MLM223" s="110"/>
      <c r="MLN223" s="110"/>
      <c r="MLO223" s="110"/>
      <c r="MLP223" s="110"/>
      <c r="MLQ223" s="110"/>
      <c r="MLR223" s="110"/>
      <c r="MLS223" s="110"/>
      <c r="MLT223" s="110"/>
      <c r="MLU223" s="110"/>
      <c r="MLV223" s="110"/>
      <c r="MLW223" s="110"/>
      <c r="MLX223" s="110"/>
      <c r="MLY223" s="110"/>
      <c r="MLZ223" s="110"/>
      <c r="MMA223" s="110"/>
      <c r="MMB223" s="110"/>
      <c r="MMC223" s="110"/>
      <c r="MMD223" s="110"/>
      <c r="MME223" s="110"/>
      <c r="MMF223" s="110"/>
      <c r="MMG223" s="110"/>
      <c r="MMH223" s="110"/>
      <c r="MMI223" s="110"/>
      <c r="MMJ223" s="110"/>
      <c r="MMK223" s="110"/>
      <c r="MML223" s="110"/>
      <c r="MMM223" s="110"/>
      <c r="MMN223" s="110"/>
      <c r="MMO223" s="110"/>
      <c r="MMP223" s="110"/>
      <c r="MMQ223" s="110"/>
      <c r="MMR223" s="110"/>
      <c r="MMS223" s="110"/>
      <c r="MMT223" s="110"/>
      <c r="MMU223" s="110"/>
      <c r="MMV223" s="110"/>
      <c r="MMW223" s="110"/>
      <c r="MMX223" s="110"/>
      <c r="MMY223" s="110"/>
      <c r="MMZ223" s="110"/>
      <c r="MNA223" s="110"/>
      <c r="MNB223" s="110"/>
      <c r="MNC223" s="110"/>
      <c r="MND223" s="110"/>
      <c r="MNE223" s="110"/>
      <c r="MNF223" s="110"/>
      <c r="MNG223" s="110"/>
      <c r="MNH223" s="110"/>
      <c r="MNI223" s="110"/>
      <c r="MNJ223" s="110"/>
      <c r="MNK223" s="110"/>
      <c r="MNL223" s="110"/>
      <c r="MNM223" s="110"/>
      <c r="MNN223" s="110"/>
      <c r="MNO223" s="110"/>
      <c r="MNP223" s="110"/>
      <c r="MNQ223" s="110"/>
      <c r="MNR223" s="110"/>
      <c r="MNS223" s="110"/>
      <c r="MNT223" s="110"/>
      <c r="MNU223" s="110"/>
      <c r="MNV223" s="110"/>
      <c r="MNW223" s="110"/>
      <c r="MNX223" s="110"/>
      <c r="MNY223" s="110"/>
      <c r="MNZ223" s="110"/>
      <c r="MOA223" s="110"/>
      <c r="MOB223" s="110"/>
      <c r="MOC223" s="110"/>
      <c r="MOD223" s="110"/>
      <c r="MOE223" s="110"/>
      <c r="MOF223" s="110"/>
      <c r="MOG223" s="110"/>
      <c r="MOH223" s="110"/>
      <c r="MOI223" s="110"/>
      <c r="MOJ223" s="110"/>
      <c r="MOK223" s="110"/>
      <c r="MOL223" s="110"/>
      <c r="MOM223" s="110"/>
      <c r="MON223" s="110"/>
      <c r="MOO223" s="110"/>
      <c r="MOP223" s="110"/>
      <c r="MOQ223" s="110"/>
      <c r="MOR223" s="110"/>
      <c r="MOS223" s="110"/>
      <c r="MOT223" s="110"/>
      <c r="MOU223" s="110"/>
      <c r="MOV223" s="110"/>
      <c r="MOW223" s="110"/>
      <c r="MOX223" s="110"/>
      <c r="MOY223" s="110"/>
      <c r="MOZ223" s="110"/>
      <c r="MPA223" s="110"/>
      <c r="MPB223" s="110"/>
      <c r="MPC223" s="110"/>
      <c r="MPD223" s="110"/>
      <c r="MPE223" s="110"/>
      <c r="MPF223" s="110"/>
      <c r="MPG223" s="110"/>
      <c r="MPH223" s="110"/>
      <c r="MPI223" s="110"/>
      <c r="MPJ223" s="110"/>
      <c r="MPK223" s="110"/>
      <c r="MPL223" s="110"/>
      <c r="MPM223" s="110"/>
      <c r="MPN223" s="110"/>
      <c r="MPO223" s="110"/>
      <c r="MPP223" s="110"/>
      <c r="MPQ223" s="110"/>
      <c r="MPR223" s="110"/>
      <c r="MPS223" s="110"/>
      <c r="MPT223" s="110"/>
      <c r="MPU223" s="110"/>
      <c r="MPV223" s="110"/>
      <c r="MPW223" s="110"/>
      <c r="MPX223" s="110"/>
      <c r="MPY223" s="110"/>
      <c r="MPZ223" s="110"/>
      <c r="MQA223" s="110"/>
      <c r="MQB223" s="110"/>
      <c r="MQC223" s="110"/>
      <c r="MQD223" s="110"/>
      <c r="MQE223" s="110"/>
      <c r="MQF223" s="110"/>
      <c r="MQG223" s="110"/>
      <c r="MQH223" s="110"/>
      <c r="MQI223" s="110"/>
      <c r="MQJ223" s="110"/>
      <c r="MQK223" s="110"/>
      <c r="MQL223" s="110"/>
      <c r="MQM223" s="110"/>
      <c r="MQN223" s="110"/>
      <c r="MQO223" s="110"/>
      <c r="MQP223" s="110"/>
      <c r="MQQ223" s="110"/>
      <c r="MQR223" s="110"/>
      <c r="MQS223" s="110"/>
      <c r="MQT223" s="110"/>
      <c r="MQU223" s="110"/>
      <c r="MQV223" s="110"/>
      <c r="MQW223" s="110"/>
      <c r="MQX223" s="110"/>
      <c r="MQY223" s="110"/>
      <c r="MQZ223" s="110"/>
      <c r="MRA223" s="110"/>
      <c r="MRB223" s="110"/>
      <c r="MRC223" s="110"/>
      <c r="MRD223" s="110"/>
      <c r="MRE223" s="110"/>
      <c r="MRF223" s="110"/>
      <c r="MRG223" s="110"/>
      <c r="MRH223" s="110"/>
      <c r="MRI223" s="110"/>
      <c r="MRJ223" s="110"/>
      <c r="MRK223" s="110"/>
      <c r="MRL223" s="110"/>
      <c r="MRM223" s="110"/>
      <c r="MRN223" s="110"/>
      <c r="MRO223" s="110"/>
      <c r="MRP223" s="110"/>
      <c r="MRQ223" s="110"/>
      <c r="MRR223" s="110"/>
      <c r="MRS223" s="110"/>
      <c r="MRT223" s="110"/>
      <c r="MRU223" s="110"/>
      <c r="MRV223" s="110"/>
      <c r="MRW223" s="110"/>
      <c r="MRX223" s="110"/>
      <c r="MRY223" s="110"/>
      <c r="MRZ223" s="110"/>
      <c r="MSA223" s="110"/>
      <c r="MSB223" s="110"/>
      <c r="MSC223" s="110"/>
      <c r="MSD223" s="110"/>
      <c r="MSE223" s="110"/>
      <c r="MSF223" s="110"/>
      <c r="MSG223" s="110"/>
      <c r="MSH223" s="110"/>
      <c r="MSI223" s="110"/>
      <c r="MSJ223" s="110"/>
      <c r="MSK223" s="110"/>
      <c r="MSL223" s="110"/>
      <c r="MSM223" s="110"/>
      <c r="MSN223" s="110"/>
      <c r="MSO223" s="110"/>
      <c r="MSP223" s="110"/>
      <c r="MSQ223" s="110"/>
      <c r="MSR223" s="110"/>
      <c r="MSS223" s="110"/>
      <c r="MST223" s="110"/>
      <c r="MSU223" s="110"/>
      <c r="MSV223" s="110"/>
      <c r="MSW223" s="110"/>
      <c r="MSX223" s="110"/>
      <c r="MSY223" s="110"/>
      <c r="MSZ223" s="110"/>
      <c r="MTA223" s="110"/>
      <c r="MTB223" s="110"/>
      <c r="MTC223" s="110"/>
      <c r="MTD223" s="110"/>
      <c r="MTE223" s="110"/>
      <c r="MTF223" s="110"/>
      <c r="MTG223" s="110"/>
      <c r="MTH223" s="110"/>
      <c r="MTI223" s="110"/>
      <c r="MTJ223" s="110"/>
      <c r="MTK223" s="110"/>
      <c r="MTL223" s="110"/>
      <c r="MTM223" s="110"/>
      <c r="MTN223" s="110"/>
      <c r="MTO223" s="110"/>
      <c r="MTP223" s="110"/>
      <c r="MTQ223" s="110"/>
      <c r="MTR223" s="110"/>
      <c r="MTS223" s="110"/>
      <c r="MTT223" s="110"/>
      <c r="MTU223" s="110"/>
      <c r="MTV223" s="110"/>
      <c r="MTW223" s="110"/>
      <c r="MTX223" s="110"/>
      <c r="MTY223" s="110"/>
      <c r="MTZ223" s="110"/>
      <c r="MUA223" s="110"/>
      <c r="MUB223" s="110"/>
      <c r="MUC223" s="110"/>
      <c r="MUD223" s="110"/>
      <c r="MUE223" s="110"/>
      <c r="MUF223" s="110"/>
      <c r="MUG223" s="110"/>
      <c r="MUH223" s="110"/>
      <c r="MUI223" s="110"/>
      <c r="MUJ223" s="110"/>
      <c r="MUK223" s="110"/>
      <c r="MUL223" s="110"/>
      <c r="MUM223" s="110"/>
      <c r="MUN223" s="110"/>
      <c r="MUO223" s="110"/>
      <c r="MUP223" s="110"/>
      <c r="MUQ223" s="110"/>
      <c r="MUR223" s="110"/>
      <c r="MUS223" s="110"/>
      <c r="MUT223" s="110"/>
      <c r="MUU223" s="110"/>
      <c r="MUV223" s="110"/>
      <c r="MUW223" s="110"/>
      <c r="MUX223" s="110"/>
      <c r="MUY223" s="110"/>
      <c r="MUZ223" s="110"/>
      <c r="MVA223" s="110"/>
      <c r="MVB223" s="110"/>
      <c r="MVC223" s="110"/>
      <c r="MVD223" s="110"/>
      <c r="MVE223" s="110"/>
      <c r="MVF223" s="110"/>
      <c r="MVG223" s="110"/>
      <c r="MVH223" s="110"/>
      <c r="MVI223" s="110"/>
      <c r="MVJ223" s="110"/>
      <c r="MVK223" s="110"/>
      <c r="MVL223" s="110"/>
      <c r="MVM223" s="110"/>
      <c r="MVN223" s="110"/>
      <c r="MVO223" s="110"/>
      <c r="MVP223" s="110"/>
      <c r="MVQ223" s="110"/>
      <c r="MVR223" s="110"/>
      <c r="MVS223" s="110"/>
      <c r="MVT223" s="110"/>
      <c r="MVU223" s="110"/>
      <c r="MVV223" s="110"/>
      <c r="MVW223" s="110"/>
      <c r="MVX223" s="110"/>
      <c r="MVY223" s="110"/>
      <c r="MVZ223" s="110"/>
      <c r="MWA223" s="110"/>
      <c r="MWB223" s="110"/>
      <c r="MWC223" s="110"/>
      <c r="MWD223" s="110"/>
      <c r="MWE223" s="110"/>
      <c r="MWF223" s="110"/>
      <c r="MWG223" s="110"/>
      <c r="MWH223" s="110"/>
      <c r="MWI223" s="110"/>
      <c r="MWJ223" s="110"/>
      <c r="MWK223" s="110"/>
      <c r="MWL223" s="110"/>
      <c r="MWM223" s="110"/>
      <c r="MWN223" s="110"/>
      <c r="MWO223" s="110"/>
      <c r="MWP223" s="110"/>
      <c r="MWQ223" s="110"/>
      <c r="MWR223" s="110"/>
      <c r="MWS223" s="110"/>
      <c r="MWT223" s="110"/>
      <c r="MWU223" s="110"/>
      <c r="MWV223" s="110"/>
      <c r="MWW223" s="110"/>
      <c r="MWX223" s="110"/>
      <c r="MWY223" s="110"/>
      <c r="MWZ223" s="110"/>
      <c r="MXA223" s="110"/>
      <c r="MXB223" s="110"/>
      <c r="MXC223" s="110"/>
      <c r="MXD223" s="110"/>
      <c r="MXE223" s="110"/>
      <c r="MXF223" s="110"/>
      <c r="MXG223" s="110"/>
      <c r="MXH223" s="110"/>
      <c r="MXI223" s="110"/>
      <c r="MXJ223" s="110"/>
      <c r="MXK223" s="110"/>
      <c r="MXL223" s="110"/>
      <c r="MXM223" s="110"/>
      <c r="MXN223" s="110"/>
      <c r="MXO223" s="110"/>
      <c r="MXP223" s="110"/>
      <c r="MXQ223" s="110"/>
      <c r="MXR223" s="110"/>
      <c r="MXS223" s="110"/>
      <c r="MXT223" s="110"/>
      <c r="MXU223" s="110"/>
      <c r="MXV223" s="110"/>
      <c r="MXW223" s="110"/>
      <c r="MXX223" s="110"/>
      <c r="MXY223" s="110"/>
      <c r="MXZ223" s="110"/>
      <c r="MYA223" s="110"/>
      <c r="MYB223" s="110"/>
      <c r="MYC223" s="110"/>
      <c r="MYD223" s="110"/>
      <c r="MYE223" s="110"/>
      <c r="MYF223" s="110"/>
      <c r="MYG223" s="110"/>
      <c r="MYH223" s="110"/>
      <c r="MYI223" s="110"/>
      <c r="MYJ223" s="110"/>
      <c r="MYK223" s="110"/>
      <c r="MYL223" s="110"/>
      <c r="MYM223" s="110"/>
      <c r="MYN223" s="110"/>
      <c r="MYO223" s="110"/>
      <c r="MYP223" s="110"/>
      <c r="MYQ223" s="110"/>
      <c r="MYR223" s="110"/>
      <c r="MYS223" s="110"/>
      <c r="MYT223" s="110"/>
      <c r="MYU223" s="110"/>
      <c r="MYV223" s="110"/>
      <c r="MYW223" s="110"/>
      <c r="MYX223" s="110"/>
      <c r="MYY223" s="110"/>
      <c r="MYZ223" s="110"/>
      <c r="MZA223" s="110"/>
      <c r="MZB223" s="110"/>
      <c r="MZC223" s="110"/>
      <c r="MZD223" s="110"/>
      <c r="MZE223" s="110"/>
      <c r="MZF223" s="110"/>
      <c r="MZG223" s="110"/>
      <c r="MZH223" s="110"/>
      <c r="MZI223" s="110"/>
      <c r="MZJ223" s="110"/>
      <c r="MZK223" s="110"/>
      <c r="MZL223" s="110"/>
      <c r="MZM223" s="110"/>
      <c r="MZN223" s="110"/>
      <c r="MZO223" s="110"/>
      <c r="MZP223" s="110"/>
      <c r="MZQ223" s="110"/>
      <c r="MZR223" s="110"/>
      <c r="MZS223" s="110"/>
      <c r="MZT223" s="110"/>
      <c r="MZU223" s="110"/>
      <c r="MZV223" s="110"/>
      <c r="MZW223" s="110"/>
      <c r="MZX223" s="110"/>
      <c r="MZY223" s="110"/>
      <c r="MZZ223" s="110"/>
      <c r="NAA223" s="110"/>
      <c r="NAB223" s="110"/>
      <c r="NAC223" s="110"/>
      <c r="NAD223" s="110"/>
      <c r="NAE223" s="110"/>
      <c r="NAF223" s="110"/>
      <c r="NAG223" s="110"/>
      <c r="NAH223" s="110"/>
      <c r="NAI223" s="110"/>
      <c r="NAJ223" s="110"/>
      <c r="NAK223" s="110"/>
      <c r="NAL223" s="110"/>
      <c r="NAM223" s="110"/>
      <c r="NAN223" s="110"/>
      <c r="NAO223" s="110"/>
      <c r="NAP223" s="110"/>
      <c r="NAQ223" s="110"/>
      <c r="NAR223" s="110"/>
      <c r="NAS223" s="110"/>
      <c r="NAT223" s="110"/>
      <c r="NAU223" s="110"/>
      <c r="NAV223" s="110"/>
      <c r="NAW223" s="110"/>
      <c r="NAX223" s="110"/>
      <c r="NAY223" s="110"/>
      <c r="NAZ223" s="110"/>
      <c r="NBA223" s="110"/>
      <c r="NBB223" s="110"/>
      <c r="NBC223" s="110"/>
      <c r="NBD223" s="110"/>
      <c r="NBE223" s="110"/>
      <c r="NBF223" s="110"/>
      <c r="NBG223" s="110"/>
      <c r="NBH223" s="110"/>
      <c r="NBI223" s="110"/>
      <c r="NBJ223" s="110"/>
      <c r="NBK223" s="110"/>
      <c r="NBL223" s="110"/>
      <c r="NBM223" s="110"/>
      <c r="NBN223" s="110"/>
      <c r="NBO223" s="110"/>
      <c r="NBP223" s="110"/>
      <c r="NBQ223" s="110"/>
      <c r="NBR223" s="110"/>
      <c r="NBS223" s="110"/>
      <c r="NBT223" s="110"/>
      <c r="NBU223" s="110"/>
      <c r="NBV223" s="110"/>
      <c r="NBW223" s="110"/>
      <c r="NBX223" s="110"/>
      <c r="NBY223" s="110"/>
      <c r="NBZ223" s="110"/>
      <c r="NCA223" s="110"/>
      <c r="NCB223" s="110"/>
      <c r="NCC223" s="110"/>
      <c r="NCD223" s="110"/>
      <c r="NCE223" s="110"/>
      <c r="NCF223" s="110"/>
      <c r="NCG223" s="110"/>
      <c r="NCH223" s="110"/>
      <c r="NCI223" s="110"/>
      <c r="NCJ223" s="110"/>
      <c r="NCK223" s="110"/>
      <c r="NCL223" s="110"/>
      <c r="NCM223" s="110"/>
      <c r="NCN223" s="110"/>
      <c r="NCO223" s="110"/>
      <c r="NCP223" s="110"/>
      <c r="NCQ223" s="110"/>
      <c r="NCR223" s="110"/>
      <c r="NCS223" s="110"/>
      <c r="NCT223" s="110"/>
      <c r="NCU223" s="110"/>
      <c r="NCV223" s="110"/>
      <c r="NCW223" s="110"/>
      <c r="NCX223" s="110"/>
      <c r="NCY223" s="110"/>
      <c r="NCZ223" s="110"/>
      <c r="NDA223" s="110"/>
      <c r="NDB223" s="110"/>
      <c r="NDC223" s="110"/>
      <c r="NDD223" s="110"/>
      <c r="NDE223" s="110"/>
      <c r="NDF223" s="110"/>
      <c r="NDG223" s="110"/>
      <c r="NDH223" s="110"/>
      <c r="NDI223" s="110"/>
      <c r="NDJ223" s="110"/>
      <c r="NDK223" s="110"/>
      <c r="NDL223" s="110"/>
      <c r="NDM223" s="110"/>
      <c r="NDN223" s="110"/>
      <c r="NDO223" s="110"/>
      <c r="NDP223" s="110"/>
      <c r="NDQ223" s="110"/>
      <c r="NDR223" s="110"/>
      <c r="NDS223" s="110"/>
      <c r="NDT223" s="110"/>
      <c r="NDU223" s="110"/>
      <c r="NDV223" s="110"/>
      <c r="NDW223" s="110"/>
      <c r="NDX223" s="110"/>
      <c r="NDY223" s="110"/>
      <c r="NDZ223" s="110"/>
      <c r="NEA223" s="110"/>
      <c r="NEB223" s="110"/>
      <c r="NEC223" s="110"/>
      <c r="NED223" s="110"/>
      <c r="NEE223" s="110"/>
      <c r="NEF223" s="110"/>
      <c r="NEG223" s="110"/>
      <c r="NEH223" s="110"/>
      <c r="NEI223" s="110"/>
      <c r="NEJ223" s="110"/>
      <c r="NEK223" s="110"/>
      <c r="NEL223" s="110"/>
      <c r="NEM223" s="110"/>
      <c r="NEN223" s="110"/>
      <c r="NEO223" s="110"/>
      <c r="NEP223" s="110"/>
      <c r="NEQ223" s="110"/>
      <c r="NER223" s="110"/>
      <c r="NES223" s="110"/>
      <c r="NET223" s="110"/>
      <c r="NEU223" s="110"/>
      <c r="NEV223" s="110"/>
      <c r="NEW223" s="110"/>
      <c r="NEX223" s="110"/>
      <c r="NEY223" s="110"/>
      <c r="NEZ223" s="110"/>
      <c r="NFA223" s="110"/>
      <c r="NFB223" s="110"/>
      <c r="NFC223" s="110"/>
      <c r="NFD223" s="110"/>
      <c r="NFE223" s="110"/>
      <c r="NFF223" s="110"/>
      <c r="NFG223" s="110"/>
      <c r="NFH223" s="110"/>
      <c r="NFI223" s="110"/>
      <c r="NFJ223" s="110"/>
      <c r="NFK223" s="110"/>
      <c r="NFL223" s="110"/>
      <c r="NFM223" s="110"/>
      <c r="NFN223" s="110"/>
      <c r="NFO223" s="110"/>
      <c r="NFP223" s="110"/>
      <c r="NFQ223" s="110"/>
      <c r="NFR223" s="110"/>
      <c r="NFS223" s="110"/>
      <c r="NFT223" s="110"/>
      <c r="NFU223" s="110"/>
      <c r="NFV223" s="110"/>
      <c r="NFW223" s="110"/>
      <c r="NFX223" s="110"/>
      <c r="NFY223" s="110"/>
      <c r="NFZ223" s="110"/>
      <c r="NGA223" s="110"/>
      <c r="NGB223" s="110"/>
      <c r="NGC223" s="110"/>
      <c r="NGD223" s="110"/>
      <c r="NGE223" s="110"/>
      <c r="NGF223" s="110"/>
      <c r="NGG223" s="110"/>
      <c r="NGH223" s="110"/>
      <c r="NGI223" s="110"/>
      <c r="NGJ223" s="110"/>
      <c r="NGK223" s="110"/>
      <c r="NGL223" s="110"/>
      <c r="NGM223" s="110"/>
      <c r="NGN223" s="110"/>
      <c r="NGO223" s="110"/>
      <c r="NGP223" s="110"/>
      <c r="NGQ223" s="110"/>
      <c r="NGR223" s="110"/>
      <c r="NGS223" s="110"/>
      <c r="NGT223" s="110"/>
      <c r="NGU223" s="110"/>
      <c r="NGV223" s="110"/>
      <c r="NGW223" s="110"/>
      <c r="NGX223" s="110"/>
      <c r="NGY223" s="110"/>
      <c r="NGZ223" s="110"/>
      <c r="NHA223" s="110"/>
      <c r="NHB223" s="110"/>
      <c r="NHC223" s="110"/>
      <c r="NHD223" s="110"/>
      <c r="NHE223" s="110"/>
      <c r="NHF223" s="110"/>
      <c r="NHG223" s="110"/>
      <c r="NHH223" s="110"/>
      <c r="NHI223" s="110"/>
      <c r="NHJ223" s="110"/>
      <c r="NHK223" s="110"/>
      <c r="NHL223" s="110"/>
      <c r="NHM223" s="110"/>
      <c r="NHN223" s="110"/>
      <c r="NHO223" s="110"/>
      <c r="NHP223" s="110"/>
      <c r="NHQ223" s="110"/>
      <c r="NHR223" s="110"/>
      <c r="NHS223" s="110"/>
      <c r="NHT223" s="110"/>
      <c r="NHU223" s="110"/>
      <c r="NHV223" s="110"/>
      <c r="NHW223" s="110"/>
      <c r="NHX223" s="110"/>
      <c r="NHY223" s="110"/>
      <c r="NHZ223" s="110"/>
      <c r="NIA223" s="110"/>
      <c r="NIB223" s="110"/>
      <c r="NIC223" s="110"/>
      <c r="NID223" s="110"/>
      <c r="NIE223" s="110"/>
      <c r="NIF223" s="110"/>
      <c r="NIG223" s="110"/>
      <c r="NIH223" s="110"/>
      <c r="NII223" s="110"/>
      <c r="NIJ223" s="110"/>
      <c r="NIK223" s="110"/>
      <c r="NIL223" s="110"/>
      <c r="NIM223" s="110"/>
      <c r="NIN223" s="110"/>
      <c r="NIO223" s="110"/>
      <c r="NIP223" s="110"/>
      <c r="NIQ223" s="110"/>
      <c r="NIR223" s="110"/>
      <c r="NIS223" s="110"/>
      <c r="NIT223" s="110"/>
      <c r="NIU223" s="110"/>
      <c r="NIV223" s="110"/>
      <c r="NIW223" s="110"/>
      <c r="NIX223" s="110"/>
      <c r="NIY223" s="110"/>
      <c r="NIZ223" s="110"/>
      <c r="NJA223" s="110"/>
      <c r="NJB223" s="110"/>
      <c r="NJC223" s="110"/>
      <c r="NJD223" s="110"/>
      <c r="NJE223" s="110"/>
      <c r="NJF223" s="110"/>
      <c r="NJG223" s="110"/>
      <c r="NJH223" s="110"/>
      <c r="NJI223" s="110"/>
      <c r="NJJ223" s="110"/>
      <c r="NJK223" s="110"/>
      <c r="NJL223" s="110"/>
      <c r="NJM223" s="110"/>
      <c r="NJN223" s="110"/>
      <c r="NJO223" s="110"/>
      <c r="NJP223" s="110"/>
      <c r="NJQ223" s="110"/>
      <c r="NJR223" s="110"/>
      <c r="NJS223" s="110"/>
      <c r="NJT223" s="110"/>
      <c r="NJU223" s="110"/>
      <c r="NJV223" s="110"/>
      <c r="NJW223" s="110"/>
      <c r="NJX223" s="110"/>
      <c r="NJY223" s="110"/>
      <c r="NJZ223" s="110"/>
      <c r="NKA223" s="110"/>
      <c r="NKB223" s="110"/>
      <c r="NKC223" s="110"/>
      <c r="NKD223" s="110"/>
      <c r="NKE223" s="110"/>
      <c r="NKF223" s="110"/>
      <c r="NKG223" s="110"/>
      <c r="NKH223" s="110"/>
      <c r="NKI223" s="110"/>
      <c r="NKJ223" s="110"/>
      <c r="NKK223" s="110"/>
      <c r="NKL223" s="110"/>
      <c r="NKM223" s="110"/>
      <c r="NKN223" s="110"/>
      <c r="NKO223" s="110"/>
      <c r="NKP223" s="110"/>
      <c r="NKQ223" s="110"/>
      <c r="NKR223" s="110"/>
      <c r="NKS223" s="110"/>
      <c r="NKT223" s="110"/>
      <c r="NKU223" s="110"/>
      <c r="NKV223" s="110"/>
      <c r="NKW223" s="110"/>
      <c r="NKX223" s="110"/>
      <c r="NKY223" s="110"/>
      <c r="NKZ223" s="110"/>
      <c r="NLA223" s="110"/>
      <c r="NLB223" s="110"/>
      <c r="NLC223" s="110"/>
      <c r="NLD223" s="110"/>
      <c r="NLE223" s="110"/>
      <c r="NLF223" s="110"/>
      <c r="NLG223" s="110"/>
      <c r="NLH223" s="110"/>
      <c r="NLI223" s="110"/>
      <c r="NLJ223" s="110"/>
      <c r="NLK223" s="110"/>
      <c r="NLL223" s="110"/>
      <c r="NLM223" s="110"/>
      <c r="NLN223" s="110"/>
      <c r="NLO223" s="110"/>
      <c r="NLP223" s="110"/>
      <c r="NLQ223" s="110"/>
      <c r="NLR223" s="110"/>
      <c r="NLS223" s="110"/>
      <c r="NLT223" s="110"/>
      <c r="NLU223" s="110"/>
      <c r="NLV223" s="110"/>
      <c r="NLW223" s="110"/>
      <c r="NLX223" s="110"/>
      <c r="NLY223" s="110"/>
      <c r="NLZ223" s="110"/>
      <c r="NMA223" s="110"/>
      <c r="NMB223" s="110"/>
      <c r="NMC223" s="110"/>
      <c r="NMD223" s="110"/>
      <c r="NME223" s="110"/>
      <c r="NMF223" s="110"/>
      <c r="NMG223" s="110"/>
      <c r="NMH223" s="110"/>
      <c r="NMI223" s="110"/>
      <c r="NMJ223" s="110"/>
      <c r="NMK223" s="110"/>
      <c r="NML223" s="110"/>
      <c r="NMM223" s="110"/>
      <c r="NMN223" s="110"/>
      <c r="NMO223" s="110"/>
      <c r="NMP223" s="110"/>
      <c r="NMQ223" s="110"/>
      <c r="NMR223" s="110"/>
      <c r="NMS223" s="110"/>
      <c r="NMT223" s="110"/>
      <c r="NMU223" s="110"/>
      <c r="NMV223" s="110"/>
      <c r="NMW223" s="110"/>
      <c r="NMX223" s="110"/>
      <c r="NMY223" s="110"/>
      <c r="NMZ223" s="110"/>
      <c r="NNA223" s="110"/>
      <c r="NNB223" s="110"/>
      <c r="NNC223" s="110"/>
      <c r="NND223" s="110"/>
      <c r="NNE223" s="110"/>
      <c r="NNF223" s="110"/>
      <c r="NNG223" s="110"/>
      <c r="NNH223" s="110"/>
      <c r="NNI223" s="110"/>
      <c r="NNJ223" s="110"/>
      <c r="NNK223" s="110"/>
      <c r="NNL223" s="110"/>
      <c r="NNM223" s="110"/>
      <c r="NNN223" s="110"/>
      <c r="NNO223" s="110"/>
      <c r="NNP223" s="110"/>
      <c r="NNQ223" s="110"/>
      <c r="NNR223" s="110"/>
      <c r="NNS223" s="110"/>
      <c r="NNT223" s="110"/>
      <c r="NNU223" s="110"/>
      <c r="NNV223" s="110"/>
      <c r="NNW223" s="110"/>
      <c r="NNX223" s="110"/>
      <c r="NNY223" s="110"/>
      <c r="NNZ223" s="110"/>
      <c r="NOA223" s="110"/>
      <c r="NOB223" s="110"/>
      <c r="NOC223" s="110"/>
      <c r="NOD223" s="110"/>
      <c r="NOE223" s="110"/>
      <c r="NOF223" s="110"/>
      <c r="NOG223" s="110"/>
      <c r="NOH223" s="110"/>
      <c r="NOI223" s="110"/>
      <c r="NOJ223" s="110"/>
      <c r="NOK223" s="110"/>
      <c r="NOL223" s="110"/>
      <c r="NOM223" s="110"/>
      <c r="NON223" s="110"/>
      <c r="NOO223" s="110"/>
      <c r="NOP223" s="110"/>
      <c r="NOQ223" s="110"/>
      <c r="NOR223" s="110"/>
      <c r="NOS223" s="110"/>
      <c r="NOT223" s="110"/>
      <c r="NOU223" s="110"/>
      <c r="NOV223" s="110"/>
      <c r="NOW223" s="110"/>
      <c r="NOX223" s="110"/>
      <c r="NOY223" s="110"/>
      <c r="NOZ223" s="110"/>
      <c r="NPA223" s="110"/>
      <c r="NPB223" s="110"/>
      <c r="NPC223" s="110"/>
      <c r="NPD223" s="110"/>
      <c r="NPE223" s="110"/>
      <c r="NPF223" s="110"/>
      <c r="NPG223" s="110"/>
      <c r="NPH223" s="110"/>
      <c r="NPI223" s="110"/>
      <c r="NPJ223" s="110"/>
      <c r="NPK223" s="110"/>
      <c r="NPL223" s="110"/>
      <c r="NPM223" s="110"/>
      <c r="NPN223" s="110"/>
      <c r="NPO223" s="110"/>
      <c r="NPP223" s="110"/>
      <c r="NPQ223" s="110"/>
      <c r="NPR223" s="110"/>
      <c r="NPS223" s="110"/>
      <c r="NPT223" s="110"/>
      <c r="NPU223" s="110"/>
      <c r="NPV223" s="110"/>
      <c r="NPW223" s="110"/>
      <c r="NPX223" s="110"/>
      <c r="NPY223" s="110"/>
      <c r="NPZ223" s="110"/>
      <c r="NQA223" s="110"/>
      <c r="NQB223" s="110"/>
      <c r="NQC223" s="110"/>
      <c r="NQD223" s="110"/>
      <c r="NQE223" s="110"/>
      <c r="NQF223" s="110"/>
      <c r="NQG223" s="110"/>
      <c r="NQH223" s="110"/>
      <c r="NQI223" s="110"/>
      <c r="NQJ223" s="110"/>
      <c r="NQK223" s="110"/>
      <c r="NQL223" s="110"/>
      <c r="NQM223" s="110"/>
      <c r="NQN223" s="110"/>
      <c r="NQO223" s="110"/>
      <c r="NQP223" s="110"/>
      <c r="NQQ223" s="110"/>
      <c r="NQR223" s="110"/>
      <c r="NQS223" s="110"/>
      <c r="NQT223" s="110"/>
      <c r="NQU223" s="110"/>
      <c r="NQV223" s="110"/>
      <c r="NQW223" s="110"/>
      <c r="NQX223" s="110"/>
      <c r="NQY223" s="110"/>
      <c r="NQZ223" s="110"/>
      <c r="NRA223" s="110"/>
      <c r="NRB223" s="110"/>
      <c r="NRC223" s="110"/>
      <c r="NRD223" s="110"/>
      <c r="NRE223" s="110"/>
      <c r="NRF223" s="110"/>
      <c r="NRG223" s="110"/>
      <c r="NRH223" s="110"/>
      <c r="NRI223" s="110"/>
      <c r="NRJ223" s="110"/>
      <c r="NRK223" s="110"/>
      <c r="NRL223" s="110"/>
      <c r="NRM223" s="110"/>
      <c r="NRN223" s="110"/>
      <c r="NRO223" s="110"/>
      <c r="NRP223" s="110"/>
      <c r="NRQ223" s="110"/>
      <c r="NRR223" s="110"/>
      <c r="NRS223" s="110"/>
      <c r="NRT223" s="110"/>
      <c r="NRU223" s="110"/>
      <c r="NRV223" s="110"/>
      <c r="NRW223" s="110"/>
      <c r="NRX223" s="110"/>
      <c r="NRY223" s="110"/>
      <c r="NRZ223" s="110"/>
      <c r="NSA223" s="110"/>
      <c r="NSB223" s="110"/>
      <c r="NSC223" s="110"/>
      <c r="NSD223" s="110"/>
      <c r="NSE223" s="110"/>
      <c r="NSF223" s="110"/>
      <c r="NSG223" s="110"/>
      <c r="NSH223" s="110"/>
      <c r="NSI223" s="110"/>
      <c r="NSJ223" s="110"/>
      <c r="NSK223" s="110"/>
      <c r="NSL223" s="110"/>
      <c r="NSM223" s="110"/>
      <c r="NSN223" s="110"/>
      <c r="NSO223" s="110"/>
      <c r="NSP223" s="110"/>
      <c r="NSQ223" s="110"/>
      <c r="NSR223" s="110"/>
      <c r="NSS223" s="110"/>
      <c r="NST223" s="110"/>
      <c r="NSU223" s="110"/>
      <c r="NSV223" s="110"/>
      <c r="NSW223" s="110"/>
      <c r="NSX223" s="110"/>
      <c r="NSY223" s="110"/>
      <c r="NSZ223" s="110"/>
      <c r="NTA223" s="110"/>
      <c r="NTB223" s="110"/>
      <c r="NTC223" s="110"/>
      <c r="NTD223" s="110"/>
      <c r="NTE223" s="110"/>
      <c r="NTF223" s="110"/>
      <c r="NTG223" s="110"/>
      <c r="NTH223" s="110"/>
      <c r="NTI223" s="110"/>
      <c r="NTJ223" s="110"/>
      <c r="NTK223" s="110"/>
      <c r="NTL223" s="110"/>
      <c r="NTM223" s="110"/>
      <c r="NTN223" s="110"/>
      <c r="NTO223" s="110"/>
      <c r="NTP223" s="110"/>
      <c r="NTQ223" s="110"/>
      <c r="NTR223" s="110"/>
      <c r="NTS223" s="110"/>
      <c r="NTT223" s="110"/>
      <c r="NTU223" s="110"/>
      <c r="NTV223" s="110"/>
      <c r="NTW223" s="110"/>
      <c r="NTX223" s="110"/>
      <c r="NTY223" s="110"/>
      <c r="NTZ223" s="110"/>
      <c r="NUA223" s="110"/>
      <c r="NUB223" s="110"/>
      <c r="NUC223" s="110"/>
      <c r="NUD223" s="110"/>
      <c r="NUE223" s="110"/>
      <c r="NUF223" s="110"/>
      <c r="NUG223" s="110"/>
      <c r="NUH223" s="110"/>
      <c r="NUI223" s="110"/>
      <c r="NUJ223" s="110"/>
      <c r="NUK223" s="110"/>
      <c r="NUL223" s="110"/>
      <c r="NUM223" s="110"/>
      <c r="NUN223" s="110"/>
      <c r="NUO223" s="110"/>
      <c r="NUP223" s="110"/>
      <c r="NUQ223" s="110"/>
      <c r="NUR223" s="110"/>
      <c r="NUS223" s="110"/>
      <c r="NUT223" s="110"/>
      <c r="NUU223" s="110"/>
      <c r="NUV223" s="110"/>
      <c r="NUW223" s="110"/>
      <c r="NUX223" s="110"/>
      <c r="NUY223" s="110"/>
      <c r="NUZ223" s="110"/>
      <c r="NVA223" s="110"/>
      <c r="NVB223" s="110"/>
      <c r="NVC223" s="110"/>
      <c r="NVD223" s="110"/>
      <c r="NVE223" s="110"/>
      <c r="NVF223" s="110"/>
      <c r="NVG223" s="110"/>
      <c r="NVH223" s="110"/>
      <c r="NVI223" s="110"/>
      <c r="NVJ223" s="110"/>
      <c r="NVK223" s="110"/>
      <c r="NVL223" s="110"/>
      <c r="NVM223" s="110"/>
      <c r="NVN223" s="110"/>
      <c r="NVO223" s="110"/>
      <c r="NVP223" s="110"/>
      <c r="NVQ223" s="110"/>
      <c r="NVR223" s="110"/>
      <c r="NVS223" s="110"/>
      <c r="NVT223" s="110"/>
      <c r="NVU223" s="110"/>
      <c r="NVV223" s="110"/>
      <c r="NVW223" s="110"/>
      <c r="NVX223" s="110"/>
      <c r="NVY223" s="110"/>
      <c r="NVZ223" s="110"/>
      <c r="NWA223" s="110"/>
      <c r="NWB223" s="110"/>
      <c r="NWC223" s="110"/>
      <c r="NWD223" s="110"/>
      <c r="NWE223" s="110"/>
      <c r="NWF223" s="110"/>
      <c r="NWG223" s="110"/>
      <c r="NWH223" s="110"/>
      <c r="NWI223" s="110"/>
      <c r="NWJ223" s="110"/>
      <c r="NWK223" s="110"/>
      <c r="NWL223" s="110"/>
      <c r="NWM223" s="110"/>
      <c r="NWN223" s="110"/>
      <c r="NWO223" s="110"/>
      <c r="NWP223" s="110"/>
      <c r="NWQ223" s="110"/>
      <c r="NWR223" s="110"/>
      <c r="NWS223" s="110"/>
      <c r="NWT223" s="110"/>
      <c r="NWU223" s="110"/>
      <c r="NWV223" s="110"/>
      <c r="NWW223" s="110"/>
      <c r="NWX223" s="110"/>
      <c r="NWY223" s="110"/>
      <c r="NWZ223" s="110"/>
      <c r="NXA223" s="110"/>
      <c r="NXB223" s="110"/>
      <c r="NXC223" s="110"/>
      <c r="NXD223" s="110"/>
      <c r="NXE223" s="110"/>
      <c r="NXF223" s="110"/>
      <c r="NXG223" s="110"/>
      <c r="NXH223" s="110"/>
      <c r="NXI223" s="110"/>
      <c r="NXJ223" s="110"/>
      <c r="NXK223" s="110"/>
      <c r="NXL223" s="110"/>
      <c r="NXM223" s="110"/>
      <c r="NXN223" s="110"/>
      <c r="NXO223" s="110"/>
      <c r="NXP223" s="110"/>
      <c r="NXQ223" s="110"/>
      <c r="NXR223" s="110"/>
      <c r="NXS223" s="110"/>
      <c r="NXT223" s="110"/>
      <c r="NXU223" s="110"/>
      <c r="NXV223" s="110"/>
      <c r="NXW223" s="110"/>
      <c r="NXX223" s="110"/>
      <c r="NXY223" s="110"/>
      <c r="NXZ223" s="110"/>
      <c r="NYA223" s="110"/>
      <c r="NYB223" s="110"/>
      <c r="NYC223" s="110"/>
      <c r="NYD223" s="110"/>
      <c r="NYE223" s="110"/>
      <c r="NYF223" s="110"/>
      <c r="NYG223" s="110"/>
      <c r="NYH223" s="110"/>
      <c r="NYI223" s="110"/>
      <c r="NYJ223" s="110"/>
      <c r="NYK223" s="110"/>
      <c r="NYL223" s="110"/>
      <c r="NYM223" s="110"/>
      <c r="NYN223" s="110"/>
      <c r="NYO223" s="110"/>
      <c r="NYP223" s="110"/>
      <c r="NYQ223" s="110"/>
      <c r="NYR223" s="110"/>
      <c r="NYS223" s="110"/>
      <c r="NYT223" s="110"/>
      <c r="NYU223" s="110"/>
      <c r="NYV223" s="110"/>
      <c r="NYW223" s="110"/>
      <c r="NYX223" s="110"/>
      <c r="NYY223" s="110"/>
      <c r="NYZ223" s="110"/>
      <c r="NZA223" s="110"/>
      <c r="NZB223" s="110"/>
      <c r="NZC223" s="110"/>
      <c r="NZD223" s="110"/>
      <c r="NZE223" s="110"/>
      <c r="NZF223" s="110"/>
      <c r="NZG223" s="110"/>
      <c r="NZH223" s="110"/>
      <c r="NZI223" s="110"/>
      <c r="NZJ223" s="110"/>
      <c r="NZK223" s="110"/>
      <c r="NZL223" s="110"/>
      <c r="NZM223" s="110"/>
      <c r="NZN223" s="110"/>
      <c r="NZO223" s="110"/>
      <c r="NZP223" s="110"/>
      <c r="NZQ223" s="110"/>
      <c r="NZR223" s="110"/>
      <c r="NZS223" s="110"/>
      <c r="NZT223" s="110"/>
      <c r="NZU223" s="110"/>
      <c r="NZV223" s="110"/>
      <c r="NZW223" s="110"/>
      <c r="NZX223" s="110"/>
      <c r="NZY223" s="110"/>
      <c r="NZZ223" s="110"/>
      <c r="OAA223" s="110"/>
      <c r="OAB223" s="110"/>
      <c r="OAC223" s="110"/>
      <c r="OAD223" s="110"/>
      <c r="OAE223" s="110"/>
      <c r="OAF223" s="110"/>
      <c r="OAG223" s="110"/>
      <c r="OAH223" s="110"/>
      <c r="OAI223" s="110"/>
      <c r="OAJ223" s="110"/>
      <c r="OAK223" s="110"/>
      <c r="OAL223" s="110"/>
      <c r="OAM223" s="110"/>
      <c r="OAN223" s="110"/>
      <c r="OAO223" s="110"/>
      <c r="OAP223" s="110"/>
      <c r="OAQ223" s="110"/>
      <c r="OAR223" s="110"/>
      <c r="OAS223" s="110"/>
      <c r="OAT223" s="110"/>
      <c r="OAU223" s="110"/>
      <c r="OAV223" s="110"/>
      <c r="OAW223" s="110"/>
      <c r="OAX223" s="110"/>
      <c r="OAY223" s="110"/>
      <c r="OAZ223" s="110"/>
      <c r="OBA223" s="110"/>
      <c r="OBB223" s="110"/>
      <c r="OBC223" s="110"/>
      <c r="OBD223" s="110"/>
      <c r="OBE223" s="110"/>
      <c r="OBF223" s="110"/>
      <c r="OBG223" s="110"/>
      <c r="OBH223" s="110"/>
      <c r="OBI223" s="110"/>
      <c r="OBJ223" s="110"/>
      <c r="OBK223" s="110"/>
      <c r="OBL223" s="110"/>
      <c r="OBM223" s="110"/>
      <c r="OBN223" s="110"/>
      <c r="OBO223" s="110"/>
      <c r="OBP223" s="110"/>
      <c r="OBQ223" s="110"/>
      <c r="OBR223" s="110"/>
      <c r="OBS223" s="110"/>
      <c r="OBT223" s="110"/>
      <c r="OBU223" s="110"/>
      <c r="OBV223" s="110"/>
      <c r="OBW223" s="110"/>
      <c r="OBX223" s="110"/>
      <c r="OBY223" s="110"/>
      <c r="OBZ223" s="110"/>
      <c r="OCA223" s="110"/>
      <c r="OCB223" s="110"/>
      <c r="OCC223" s="110"/>
      <c r="OCD223" s="110"/>
      <c r="OCE223" s="110"/>
      <c r="OCF223" s="110"/>
      <c r="OCG223" s="110"/>
      <c r="OCH223" s="110"/>
      <c r="OCI223" s="110"/>
      <c r="OCJ223" s="110"/>
      <c r="OCK223" s="110"/>
      <c r="OCL223" s="110"/>
      <c r="OCM223" s="110"/>
      <c r="OCN223" s="110"/>
      <c r="OCO223" s="110"/>
      <c r="OCP223" s="110"/>
      <c r="OCQ223" s="110"/>
      <c r="OCR223" s="110"/>
      <c r="OCS223" s="110"/>
      <c r="OCT223" s="110"/>
      <c r="OCU223" s="110"/>
      <c r="OCV223" s="110"/>
      <c r="OCW223" s="110"/>
      <c r="OCX223" s="110"/>
      <c r="OCY223" s="110"/>
      <c r="OCZ223" s="110"/>
      <c r="ODA223" s="110"/>
      <c r="ODB223" s="110"/>
      <c r="ODC223" s="110"/>
      <c r="ODD223" s="110"/>
      <c r="ODE223" s="110"/>
      <c r="ODF223" s="110"/>
      <c r="ODG223" s="110"/>
      <c r="ODH223" s="110"/>
      <c r="ODI223" s="110"/>
      <c r="ODJ223" s="110"/>
      <c r="ODK223" s="110"/>
      <c r="ODL223" s="110"/>
      <c r="ODM223" s="110"/>
      <c r="ODN223" s="110"/>
      <c r="ODO223" s="110"/>
      <c r="ODP223" s="110"/>
      <c r="ODQ223" s="110"/>
      <c r="ODR223" s="110"/>
      <c r="ODS223" s="110"/>
      <c r="ODT223" s="110"/>
      <c r="ODU223" s="110"/>
      <c r="ODV223" s="110"/>
      <c r="ODW223" s="110"/>
      <c r="ODX223" s="110"/>
      <c r="ODY223" s="110"/>
      <c r="ODZ223" s="110"/>
      <c r="OEA223" s="110"/>
      <c r="OEB223" s="110"/>
      <c r="OEC223" s="110"/>
      <c r="OED223" s="110"/>
      <c r="OEE223" s="110"/>
      <c r="OEF223" s="110"/>
      <c r="OEG223" s="110"/>
      <c r="OEH223" s="110"/>
      <c r="OEI223" s="110"/>
      <c r="OEJ223" s="110"/>
      <c r="OEK223" s="110"/>
      <c r="OEL223" s="110"/>
      <c r="OEM223" s="110"/>
      <c r="OEN223" s="110"/>
      <c r="OEO223" s="110"/>
      <c r="OEP223" s="110"/>
      <c r="OEQ223" s="110"/>
      <c r="OER223" s="110"/>
      <c r="OES223" s="110"/>
      <c r="OET223" s="110"/>
      <c r="OEU223" s="110"/>
      <c r="OEV223" s="110"/>
      <c r="OEW223" s="110"/>
      <c r="OEX223" s="110"/>
      <c r="OEY223" s="110"/>
      <c r="OEZ223" s="110"/>
      <c r="OFA223" s="110"/>
      <c r="OFB223" s="110"/>
      <c r="OFC223" s="110"/>
      <c r="OFD223" s="110"/>
      <c r="OFE223" s="110"/>
      <c r="OFF223" s="110"/>
      <c r="OFG223" s="110"/>
      <c r="OFH223" s="110"/>
      <c r="OFI223" s="110"/>
      <c r="OFJ223" s="110"/>
      <c r="OFK223" s="110"/>
      <c r="OFL223" s="110"/>
      <c r="OFM223" s="110"/>
      <c r="OFN223" s="110"/>
      <c r="OFO223" s="110"/>
      <c r="OFP223" s="110"/>
      <c r="OFQ223" s="110"/>
      <c r="OFR223" s="110"/>
      <c r="OFS223" s="110"/>
      <c r="OFT223" s="110"/>
      <c r="OFU223" s="110"/>
      <c r="OFV223" s="110"/>
      <c r="OFW223" s="110"/>
      <c r="OFX223" s="110"/>
      <c r="OFY223" s="110"/>
      <c r="OFZ223" s="110"/>
      <c r="OGA223" s="110"/>
      <c r="OGB223" s="110"/>
      <c r="OGC223" s="110"/>
      <c r="OGD223" s="110"/>
      <c r="OGE223" s="110"/>
      <c r="OGF223" s="110"/>
      <c r="OGG223" s="110"/>
      <c r="OGH223" s="110"/>
      <c r="OGI223" s="110"/>
      <c r="OGJ223" s="110"/>
      <c r="OGK223" s="110"/>
      <c r="OGL223" s="110"/>
      <c r="OGM223" s="110"/>
      <c r="OGN223" s="110"/>
      <c r="OGO223" s="110"/>
      <c r="OGP223" s="110"/>
      <c r="OGQ223" s="110"/>
      <c r="OGR223" s="110"/>
      <c r="OGS223" s="110"/>
      <c r="OGT223" s="110"/>
      <c r="OGU223" s="110"/>
      <c r="OGV223" s="110"/>
      <c r="OGW223" s="110"/>
      <c r="OGX223" s="110"/>
      <c r="OGY223" s="110"/>
      <c r="OGZ223" s="110"/>
      <c r="OHA223" s="110"/>
      <c r="OHB223" s="110"/>
      <c r="OHC223" s="110"/>
      <c r="OHD223" s="110"/>
      <c r="OHE223" s="110"/>
      <c r="OHF223" s="110"/>
      <c r="OHG223" s="110"/>
      <c r="OHH223" s="110"/>
      <c r="OHI223" s="110"/>
      <c r="OHJ223" s="110"/>
      <c r="OHK223" s="110"/>
      <c r="OHL223" s="110"/>
      <c r="OHM223" s="110"/>
      <c r="OHN223" s="110"/>
      <c r="OHO223" s="110"/>
      <c r="OHP223" s="110"/>
      <c r="OHQ223" s="110"/>
      <c r="OHR223" s="110"/>
      <c r="OHS223" s="110"/>
      <c r="OHT223" s="110"/>
      <c r="OHU223" s="110"/>
      <c r="OHV223" s="110"/>
      <c r="OHW223" s="110"/>
      <c r="OHX223" s="110"/>
      <c r="OHY223" s="110"/>
      <c r="OHZ223" s="110"/>
      <c r="OIA223" s="110"/>
      <c r="OIB223" s="110"/>
      <c r="OIC223" s="110"/>
      <c r="OID223" s="110"/>
      <c r="OIE223" s="110"/>
      <c r="OIF223" s="110"/>
      <c r="OIG223" s="110"/>
      <c r="OIH223" s="110"/>
      <c r="OII223" s="110"/>
      <c r="OIJ223" s="110"/>
      <c r="OIK223" s="110"/>
      <c r="OIL223" s="110"/>
      <c r="OIM223" s="110"/>
      <c r="OIN223" s="110"/>
      <c r="OIO223" s="110"/>
      <c r="OIP223" s="110"/>
      <c r="OIQ223" s="110"/>
      <c r="OIR223" s="110"/>
      <c r="OIS223" s="110"/>
      <c r="OIT223" s="110"/>
      <c r="OIU223" s="110"/>
      <c r="OIV223" s="110"/>
      <c r="OIW223" s="110"/>
      <c r="OIX223" s="110"/>
      <c r="OIY223" s="110"/>
      <c r="OIZ223" s="110"/>
      <c r="OJA223" s="110"/>
      <c r="OJB223" s="110"/>
      <c r="OJC223" s="110"/>
      <c r="OJD223" s="110"/>
      <c r="OJE223" s="110"/>
      <c r="OJF223" s="110"/>
      <c r="OJG223" s="110"/>
      <c r="OJH223" s="110"/>
      <c r="OJI223" s="110"/>
      <c r="OJJ223" s="110"/>
      <c r="OJK223" s="110"/>
      <c r="OJL223" s="110"/>
      <c r="OJM223" s="110"/>
      <c r="OJN223" s="110"/>
      <c r="OJO223" s="110"/>
      <c r="OJP223" s="110"/>
      <c r="OJQ223" s="110"/>
      <c r="OJR223" s="110"/>
      <c r="OJS223" s="110"/>
      <c r="OJT223" s="110"/>
      <c r="OJU223" s="110"/>
      <c r="OJV223" s="110"/>
      <c r="OJW223" s="110"/>
      <c r="OJX223" s="110"/>
      <c r="OJY223" s="110"/>
      <c r="OJZ223" s="110"/>
      <c r="OKA223" s="110"/>
      <c r="OKB223" s="110"/>
      <c r="OKC223" s="110"/>
      <c r="OKD223" s="110"/>
      <c r="OKE223" s="110"/>
      <c r="OKF223" s="110"/>
      <c r="OKG223" s="110"/>
      <c r="OKH223" s="110"/>
      <c r="OKI223" s="110"/>
      <c r="OKJ223" s="110"/>
      <c r="OKK223" s="110"/>
      <c r="OKL223" s="110"/>
      <c r="OKM223" s="110"/>
      <c r="OKN223" s="110"/>
      <c r="OKO223" s="110"/>
      <c r="OKP223" s="110"/>
      <c r="OKQ223" s="110"/>
      <c r="OKR223" s="110"/>
      <c r="OKS223" s="110"/>
      <c r="OKT223" s="110"/>
      <c r="OKU223" s="110"/>
      <c r="OKV223" s="110"/>
      <c r="OKW223" s="110"/>
      <c r="OKX223" s="110"/>
      <c r="OKY223" s="110"/>
      <c r="OKZ223" s="110"/>
      <c r="OLA223" s="110"/>
      <c r="OLB223" s="110"/>
      <c r="OLC223" s="110"/>
      <c r="OLD223" s="110"/>
      <c r="OLE223" s="110"/>
      <c r="OLF223" s="110"/>
      <c r="OLG223" s="110"/>
      <c r="OLH223" s="110"/>
      <c r="OLI223" s="110"/>
      <c r="OLJ223" s="110"/>
      <c r="OLK223" s="110"/>
      <c r="OLL223" s="110"/>
      <c r="OLM223" s="110"/>
      <c r="OLN223" s="110"/>
      <c r="OLO223" s="110"/>
      <c r="OLP223" s="110"/>
      <c r="OLQ223" s="110"/>
      <c r="OLR223" s="110"/>
      <c r="OLS223" s="110"/>
      <c r="OLT223" s="110"/>
      <c r="OLU223" s="110"/>
      <c r="OLV223" s="110"/>
      <c r="OLW223" s="110"/>
      <c r="OLX223" s="110"/>
      <c r="OLY223" s="110"/>
      <c r="OLZ223" s="110"/>
      <c r="OMA223" s="110"/>
      <c r="OMB223" s="110"/>
      <c r="OMC223" s="110"/>
      <c r="OMD223" s="110"/>
      <c r="OME223" s="110"/>
      <c r="OMF223" s="110"/>
      <c r="OMG223" s="110"/>
      <c r="OMH223" s="110"/>
      <c r="OMI223" s="110"/>
      <c r="OMJ223" s="110"/>
      <c r="OMK223" s="110"/>
      <c r="OML223" s="110"/>
      <c r="OMM223" s="110"/>
      <c r="OMN223" s="110"/>
      <c r="OMO223" s="110"/>
      <c r="OMP223" s="110"/>
      <c r="OMQ223" s="110"/>
      <c r="OMR223" s="110"/>
      <c r="OMS223" s="110"/>
      <c r="OMT223" s="110"/>
      <c r="OMU223" s="110"/>
      <c r="OMV223" s="110"/>
      <c r="OMW223" s="110"/>
      <c r="OMX223" s="110"/>
      <c r="OMY223" s="110"/>
      <c r="OMZ223" s="110"/>
      <c r="ONA223" s="110"/>
      <c r="ONB223" s="110"/>
      <c r="ONC223" s="110"/>
      <c r="OND223" s="110"/>
      <c r="ONE223" s="110"/>
      <c r="ONF223" s="110"/>
      <c r="ONG223" s="110"/>
      <c r="ONH223" s="110"/>
      <c r="ONI223" s="110"/>
      <c r="ONJ223" s="110"/>
      <c r="ONK223" s="110"/>
      <c r="ONL223" s="110"/>
      <c r="ONM223" s="110"/>
      <c r="ONN223" s="110"/>
      <c r="ONO223" s="110"/>
      <c r="ONP223" s="110"/>
      <c r="ONQ223" s="110"/>
      <c r="ONR223" s="110"/>
      <c r="ONS223" s="110"/>
      <c r="ONT223" s="110"/>
      <c r="ONU223" s="110"/>
      <c r="ONV223" s="110"/>
      <c r="ONW223" s="110"/>
      <c r="ONX223" s="110"/>
      <c r="ONY223" s="110"/>
      <c r="ONZ223" s="110"/>
      <c r="OOA223" s="110"/>
      <c r="OOB223" s="110"/>
      <c r="OOC223" s="110"/>
      <c r="OOD223" s="110"/>
      <c r="OOE223" s="110"/>
      <c r="OOF223" s="110"/>
      <c r="OOG223" s="110"/>
      <c r="OOH223" s="110"/>
      <c r="OOI223" s="110"/>
      <c r="OOJ223" s="110"/>
      <c r="OOK223" s="110"/>
      <c r="OOL223" s="110"/>
      <c r="OOM223" s="110"/>
      <c r="OON223" s="110"/>
      <c r="OOO223" s="110"/>
      <c r="OOP223" s="110"/>
      <c r="OOQ223" s="110"/>
      <c r="OOR223" s="110"/>
      <c r="OOS223" s="110"/>
      <c r="OOT223" s="110"/>
      <c r="OOU223" s="110"/>
      <c r="OOV223" s="110"/>
      <c r="OOW223" s="110"/>
      <c r="OOX223" s="110"/>
      <c r="OOY223" s="110"/>
      <c r="OOZ223" s="110"/>
      <c r="OPA223" s="110"/>
      <c r="OPB223" s="110"/>
      <c r="OPC223" s="110"/>
      <c r="OPD223" s="110"/>
      <c r="OPE223" s="110"/>
      <c r="OPF223" s="110"/>
      <c r="OPG223" s="110"/>
      <c r="OPH223" s="110"/>
      <c r="OPI223" s="110"/>
      <c r="OPJ223" s="110"/>
      <c r="OPK223" s="110"/>
      <c r="OPL223" s="110"/>
      <c r="OPM223" s="110"/>
      <c r="OPN223" s="110"/>
      <c r="OPO223" s="110"/>
      <c r="OPP223" s="110"/>
      <c r="OPQ223" s="110"/>
      <c r="OPR223" s="110"/>
      <c r="OPS223" s="110"/>
      <c r="OPT223" s="110"/>
      <c r="OPU223" s="110"/>
      <c r="OPV223" s="110"/>
      <c r="OPW223" s="110"/>
      <c r="OPX223" s="110"/>
      <c r="OPY223" s="110"/>
      <c r="OPZ223" s="110"/>
      <c r="OQA223" s="110"/>
      <c r="OQB223" s="110"/>
      <c r="OQC223" s="110"/>
      <c r="OQD223" s="110"/>
      <c r="OQE223" s="110"/>
      <c r="OQF223" s="110"/>
      <c r="OQG223" s="110"/>
      <c r="OQH223" s="110"/>
      <c r="OQI223" s="110"/>
      <c r="OQJ223" s="110"/>
      <c r="OQK223" s="110"/>
      <c r="OQL223" s="110"/>
      <c r="OQM223" s="110"/>
      <c r="OQN223" s="110"/>
      <c r="OQO223" s="110"/>
      <c r="OQP223" s="110"/>
      <c r="OQQ223" s="110"/>
      <c r="OQR223" s="110"/>
      <c r="OQS223" s="110"/>
      <c r="OQT223" s="110"/>
      <c r="OQU223" s="110"/>
      <c r="OQV223" s="110"/>
      <c r="OQW223" s="110"/>
      <c r="OQX223" s="110"/>
      <c r="OQY223" s="110"/>
      <c r="OQZ223" s="110"/>
      <c r="ORA223" s="110"/>
      <c r="ORB223" s="110"/>
      <c r="ORC223" s="110"/>
      <c r="ORD223" s="110"/>
      <c r="ORE223" s="110"/>
      <c r="ORF223" s="110"/>
      <c r="ORG223" s="110"/>
      <c r="ORH223" s="110"/>
      <c r="ORI223" s="110"/>
      <c r="ORJ223" s="110"/>
      <c r="ORK223" s="110"/>
      <c r="ORL223" s="110"/>
      <c r="ORM223" s="110"/>
      <c r="ORN223" s="110"/>
      <c r="ORO223" s="110"/>
      <c r="ORP223" s="110"/>
      <c r="ORQ223" s="110"/>
      <c r="ORR223" s="110"/>
      <c r="ORS223" s="110"/>
      <c r="ORT223" s="110"/>
      <c r="ORU223" s="110"/>
      <c r="ORV223" s="110"/>
      <c r="ORW223" s="110"/>
      <c r="ORX223" s="110"/>
      <c r="ORY223" s="110"/>
      <c r="ORZ223" s="110"/>
      <c r="OSA223" s="110"/>
      <c r="OSB223" s="110"/>
      <c r="OSC223" s="110"/>
      <c r="OSD223" s="110"/>
      <c r="OSE223" s="110"/>
      <c r="OSF223" s="110"/>
      <c r="OSG223" s="110"/>
      <c r="OSH223" s="110"/>
      <c r="OSI223" s="110"/>
      <c r="OSJ223" s="110"/>
      <c r="OSK223" s="110"/>
      <c r="OSL223" s="110"/>
      <c r="OSM223" s="110"/>
      <c r="OSN223" s="110"/>
      <c r="OSO223" s="110"/>
      <c r="OSP223" s="110"/>
      <c r="OSQ223" s="110"/>
      <c r="OSR223" s="110"/>
      <c r="OSS223" s="110"/>
      <c r="OST223" s="110"/>
      <c r="OSU223" s="110"/>
      <c r="OSV223" s="110"/>
      <c r="OSW223" s="110"/>
      <c r="OSX223" s="110"/>
      <c r="OSY223" s="110"/>
      <c r="OSZ223" s="110"/>
      <c r="OTA223" s="110"/>
      <c r="OTB223" s="110"/>
      <c r="OTC223" s="110"/>
      <c r="OTD223" s="110"/>
      <c r="OTE223" s="110"/>
      <c r="OTF223" s="110"/>
      <c r="OTG223" s="110"/>
      <c r="OTH223" s="110"/>
      <c r="OTI223" s="110"/>
      <c r="OTJ223" s="110"/>
      <c r="OTK223" s="110"/>
      <c r="OTL223" s="110"/>
      <c r="OTM223" s="110"/>
      <c r="OTN223" s="110"/>
      <c r="OTO223" s="110"/>
      <c r="OTP223" s="110"/>
      <c r="OTQ223" s="110"/>
      <c r="OTR223" s="110"/>
      <c r="OTS223" s="110"/>
      <c r="OTT223" s="110"/>
      <c r="OTU223" s="110"/>
      <c r="OTV223" s="110"/>
      <c r="OTW223" s="110"/>
      <c r="OTX223" s="110"/>
      <c r="OTY223" s="110"/>
      <c r="OTZ223" s="110"/>
      <c r="OUA223" s="110"/>
      <c r="OUB223" s="110"/>
      <c r="OUC223" s="110"/>
      <c r="OUD223" s="110"/>
      <c r="OUE223" s="110"/>
      <c r="OUF223" s="110"/>
      <c r="OUG223" s="110"/>
      <c r="OUH223" s="110"/>
      <c r="OUI223" s="110"/>
      <c r="OUJ223" s="110"/>
      <c r="OUK223" s="110"/>
      <c r="OUL223" s="110"/>
      <c r="OUM223" s="110"/>
      <c r="OUN223" s="110"/>
      <c r="OUO223" s="110"/>
      <c r="OUP223" s="110"/>
      <c r="OUQ223" s="110"/>
      <c r="OUR223" s="110"/>
      <c r="OUS223" s="110"/>
      <c r="OUT223" s="110"/>
      <c r="OUU223" s="110"/>
      <c r="OUV223" s="110"/>
      <c r="OUW223" s="110"/>
      <c r="OUX223" s="110"/>
      <c r="OUY223" s="110"/>
      <c r="OUZ223" s="110"/>
      <c r="OVA223" s="110"/>
      <c r="OVB223" s="110"/>
      <c r="OVC223" s="110"/>
      <c r="OVD223" s="110"/>
      <c r="OVE223" s="110"/>
      <c r="OVF223" s="110"/>
      <c r="OVG223" s="110"/>
      <c r="OVH223" s="110"/>
      <c r="OVI223" s="110"/>
      <c r="OVJ223" s="110"/>
      <c r="OVK223" s="110"/>
      <c r="OVL223" s="110"/>
      <c r="OVM223" s="110"/>
      <c r="OVN223" s="110"/>
      <c r="OVO223" s="110"/>
      <c r="OVP223" s="110"/>
      <c r="OVQ223" s="110"/>
      <c r="OVR223" s="110"/>
      <c r="OVS223" s="110"/>
      <c r="OVT223" s="110"/>
      <c r="OVU223" s="110"/>
      <c r="OVV223" s="110"/>
      <c r="OVW223" s="110"/>
      <c r="OVX223" s="110"/>
      <c r="OVY223" s="110"/>
      <c r="OVZ223" s="110"/>
      <c r="OWA223" s="110"/>
      <c r="OWB223" s="110"/>
      <c r="OWC223" s="110"/>
      <c r="OWD223" s="110"/>
      <c r="OWE223" s="110"/>
      <c r="OWF223" s="110"/>
      <c r="OWG223" s="110"/>
      <c r="OWH223" s="110"/>
      <c r="OWI223" s="110"/>
      <c r="OWJ223" s="110"/>
      <c r="OWK223" s="110"/>
      <c r="OWL223" s="110"/>
      <c r="OWM223" s="110"/>
      <c r="OWN223" s="110"/>
      <c r="OWO223" s="110"/>
      <c r="OWP223" s="110"/>
      <c r="OWQ223" s="110"/>
      <c r="OWR223" s="110"/>
      <c r="OWS223" s="110"/>
      <c r="OWT223" s="110"/>
      <c r="OWU223" s="110"/>
      <c r="OWV223" s="110"/>
      <c r="OWW223" s="110"/>
      <c r="OWX223" s="110"/>
      <c r="OWY223" s="110"/>
      <c r="OWZ223" s="110"/>
      <c r="OXA223" s="110"/>
      <c r="OXB223" s="110"/>
      <c r="OXC223" s="110"/>
      <c r="OXD223" s="110"/>
      <c r="OXE223" s="110"/>
      <c r="OXF223" s="110"/>
      <c r="OXG223" s="110"/>
      <c r="OXH223" s="110"/>
      <c r="OXI223" s="110"/>
      <c r="OXJ223" s="110"/>
      <c r="OXK223" s="110"/>
      <c r="OXL223" s="110"/>
      <c r="OXM223" s="110"/>
      <c r="OXN223" s="110"/>
      <c r="OXO223" s="110"/>
      <c r="OXP223" s="110"/>
      <c r="OXQ223" s="110"/>
      <c r="OXR223" s="110"/>
      <c r="OXS223" s="110"/>
      <c r="OXT223" s="110"/>
      <c r="OXU223" s="110"/>
      <c r="OXV223" s="110"/>
      <c r="OXW223" s="110"/>
      <c r="OXX223" s="110"/>
      <c r="OXY223" s="110"/>
      <c r="OXZ223" s="110"/>
      <c r="OYA223" s="110"/>
      <c r="OYB223" s="110"/>
      <c r="OYC223" s="110"/>
      <c r="OYD223" s="110"/>
      <c r="OYE223" s="110"/>
      <c r="OYF223" s="110"/>
      <c r="OYG223" s="110"/>
      <c r="OYH223" s="110"/>
      <c r="OYI223" s="110"/>
      <c r="OYJ223" s="110"/>
      <c r="OYK223" s="110"/>
      <c r="OYL223" s="110"/>
      <c r="OYM223" s="110"/>
      <c r="OYN223" s="110"/>
      <c r="OYO223" s="110"/>
      <c r="OYP223" s="110"/>
      <c r="OYQ223" s="110"/>
      <c r="OYR223" s="110"/>
      <c r="OYS223" s="110"/>
      <c r="OYT223" s="110"/>
      <c r="OYU223" s="110"/>
      <c r="OYV223" s="110"/>
      <c r="OYW223" s="110"/>
      <c r="OYX223" s="110"/>
      <c r="OYY223" s="110"/>
      <c r="OYZ223" s="110"/>
      <c r="OZA223" s="110"/>
      <c r="OZB223" s="110"/>
      <c r="OZC223" s="110"/>
      <c r="OZD223" s="110"/>
      <c r="OZE223" s="110"/>
      <c r="OZF223" s="110"/>
      <c r="OZG223" s="110"/>
      <c r="OZH223" s="110"/>
      <c r="OZI223" s="110"/>
      <c r="OZJ223" s="110"/>
      <c r="OZK223" s="110"/>
      <c r="OZL223" s="110"/>
      <c r="OZM223" s="110"/>
      <c r="OZN223" s="110"/>
      <c r="OZO223" s="110"/>
      <c r="OZP223" s="110"/>
      <c r="OZQ223" s="110"/>
      <c r="OZR223" s="110"/>
      <c r="OZS223" s="110"/>
      <c r="OZT223" s="110"/>
      <c r="OZU223" s="110"/>
      <c r="OZV223" s="110"/>
      <c r="OZW223" s="110"/>
      <c r="OZX223" s="110"/>
      <c r="OZY223" s="110"/>
      <c r="OZZ223" s="110"/>
      <c r="PAA223" s="110"/>
      <c r="PAB223" s="110"/>
      <c r="PAC223" s="110"/>
      <c r="PAD223" s="110"/>
      <c r="PAE223" s="110"/>
      <c r="PAF223" s="110"/>
      <c r="PAG223" s="110"/>
      <c r="PAH223" s="110"/>
      <c r="PAI223" s="110"/>
      <c r="PAJ223" s="110"/>
      <c r="PAK223" s="110"/>
      <c r="PAL223" s="110"/>
      <c r="PAM223" s="110"/>
      <c r="PAN223" s="110"/>
      <c r="PAO223" s="110"/>
      <c r="PAP223" s="110"/>
      <c r="PAQ223" s="110"/>
      <c r="PAR223" s="110"/>
      <c r="PAS223" s="110"/>
      <c r="PAT223" s="110"/>
      <c r="PAU223" s="110"/>
      <c r="PAV223" s="110"/>
      <c r="PAW223" s="110"/>
      <c r="PAX223" s="110"/>
      <c r="PAY223" s="110"/>
      <c r="PAZ223" s="110"/>
      <c r="PBA223" s="110"/>
      <c r="PBB223" s="110"/>
      <c r="PBC223" s="110"/>
      <c r="PBD223" s="110"/>
      <c r="PBE223" s="110"/>
      <c r="PBF223" s="110"/>
      <c r="PBG223" s="110"/>
      <c r="PBH223" s="110"/>
      <c r="PBI223" s="110"/>
      <c r="PBJ223" s="110"/>
      <c r="PBK223" s="110"/>
      <c r="PBL223" s="110"/>
      <c r="PBM223" s="110"/>
      <c r="PBN223" s="110"/>
      <c r="PBO223" s="110"/>
      <c r="PBP223" s="110"/>
      <c r="PBQ223" s="110"/>
      <c r="PBR223" s="110"/>
      <c r="PBS223" s="110"/>
      <c r="PBT223" s="110"/>
      <c r="PBU223" s="110"/>
      <c r="PBV223" s="110"/>
      <c r="PBW223" s="110"/>
      <c r="PBX223" s="110"/>
      <c r="PBY223" s="110"/>
      <c r="PBZ223" s="110"/>
      <c r="PCA223" s="110"/>
      <c r="PCB223" s="110"/>
      <c r="PCC223" s="110"/>
      <c r="PCD223" s="110"/>
      <c r="PCE223" s="110"/>
      <c r="PCF223" s="110"/>
      <c r="PCG223" s="110"/>
      <c r="PCH223" s="110"/>
      <c r="PCI223" s="110"/>
      <c r="PCJ223" s="110"/>
      <c r="PCK223" s="110"/>
      <c r="PCL223" s="110"/>
      <c r="PCM223" s="110"/>
      <c r="PCN223" s="110"/>
      <c r="PCO223" s="110"/>
      <c r="PCP223" s="110"/>
      <c r="PCQ223" s="110"/>
      <c r="PCR223" s="110"/>
      <c r="PCS223" s="110"/>
      <c r="PCT223" s="110"/>
      <c r="PCU223" s="110"/>
      <c r="PCV223" s="110"/>
      <c r="PCW223" s="110"/>
      <c r="PCX223" s="110"/>
      <c r="PCY223" s="110"/>
      <c r="PCZ223" s="110"/>
      <c r="PDA223" s="110"/>
      <c r="PDB223" s="110"/>
      <c r="PDC223" s="110"/>
      <c r="PDD223" s="110"/>
      <c r="PDE223" s="110"/>
      <c r="PDF223" s="110"/>
      <c r="PDG223" s="110"/>
      <c r="PDH223" s="110"/>
      <c r="PDI223" s="110"/>
      <c r="PDJ223" s="110"/>
      <c r="PDK223" s="110"/>
      <c r="PDL223" s="110"/>
      <c r="PDM223" s="110"/>
      <c r="PDN223" s="110"/>
      <c r="PDO223" s="110"/>
      <c r="PDP223" s="110"/>
      <c r="PDQ223" s="110"/>
      <c r="PDR223" s="110"/>
      <c r="PDS223" s="110"/>
      <c r="PDT223" s="110"/>
      <c r="PDU223" s="110"/>
      <c r="PDV223" s="110"/>
      <c r="PDW223" s="110"/>
      <c r="PDX223" s="110"/>
      <c r="PDY223" s="110"/>
      <c r="PDZ223" s="110"/>
      <c r="PEA223" s="110"/>
      <c r="PEB223" s="110"/>
      <c r="PEC223" s="110"/>
      <c r="PED223" s="110"/>
      <c r="PEE223" s="110"/>
      <c r="PEF223" s="110"/>
      <c r="PEG223" s="110"/>
      <c r="PEH223" s="110"/>
      <c r="PEI223" s="110"/>
      <c r="PEJ223" s="110"/>
      <c r="PEK223" s="110"/>
      <c r="PEL223" s="110"/>
      <c r="PEM223" s="110"/>
      <c r="PEN223" s="110"/>
      <c r="PEO223" s="110"/>
      <c r="PEP223" s="110"/>
      <c r="PEQ223" s="110"/>
      <c r="PER223" s="110"/>
      <c r="PES223" s="110"/>
      <c r="PET223" s="110"/>
      <c r="PEU223" s="110"/>
      <c r="PEV223" s="110"/>
      <c r="PEW223" s="110"/>
      <c r="PEX223" s="110"/>
      <c r="PEY223" s="110"/>
      <c r="PEZ223" s="110"/>
      <c r="PFA223" s="110"/>
      <c r="PFB223" s="110"/>
      <c r="PFC223" s="110"/>
      <c r="PFD223" s="110"/>
      <c r="PFE223" s="110"/>
      <c r="PFF223" s="110"/>
      <c r="PFG223" s="110"/>
      <c r="PFH223" s="110"/>
      <c r="PFI223" s="110"/>
      <c r="PFJ223" s="110"/>
      <c r="PFK223" s="110"/>
      <c r="PFL223" s="110"/>
      <c r="PFM223" s="110"/>
      <c r="PFN223" s="110"/>
      <c r="PFO223" s="110"/>
      <c r="PFP223" s="110"/>
      <c r="PFQ223" s="110"/>
      <c r="PFR223" s="110"/>
      <c r="PFS223" s="110"/>
      <c r="PFT223" s="110"/>
      <c r="PFU223" s="110"/>
      <c r="PFV223" s="110"/>
      <c r="PFW223" s="110"/>
      <c r="PFX223" s="110"/>
      <c r="PFY223" s="110"/>
      <c r="PFZ223" s="110"/>
      <c r="PGA223" s="110"/>
      <c r="PGB223" s="110"/>
      <c r="PGC223" s="110"/>
      <c r="PGD223" s="110"/>
      <c r="PGE223" s="110"/>
      <c r="PGF223" s="110"/>
      <c r="PGG223" s="110"/>
      <c r="PGH223" s="110"/>
      <c r="PGI223" s="110"/>
      <c r="PGJ223" s="110"/>
      <c r="PGK223" s="110"/>
      <c r="PGL223" s="110"/>
      <c r="PGM223" s="110"/>
      <c r="PGN223" s="110"/>
      <c r="PGO223" s="110"/>
      <c r="PGP223" s="110"/>
      <c r="PGQ223" s="110"/>
      <c r="PGR223" s="110"/>
      <c r="PGS223" s="110"/>
      <c r="PGT223" s="110"/>
      <c r="PGU223" s="110"/>
      <c r="PGV223" s="110"/>
      <c r="PGW223" s="110"/>
      <c r="PGX223" s="110"/>
      <c r="PGY223" s="110"/>
      <c r="PGZ223" s="110"/>
      <c r="PHA223" s="110"/>
      <c r="PHB223" s="110"/>
      <c r="PHC223" s="110"/>
      <c r="PHD223" s="110"/>
      <c r="PHE223" s="110"/>
      <c r="PHF223" s="110"/>
      <c r="PHG223" s="110"/>
      <c r="PHH223" s="110"/>
      <c r="PHI223" s="110"/>
      <c r="PHJ223" s="110"/>
      <c r="PHK223" s="110"/>
      <c r="PHL223" s="110"/>
      <c r="PHM223" s="110"/>
      <c r="PHN223" s="110"/>
      <c r="PHO223" s="110"/>
      <c r="PHP223" s="110"/>
      <c r="PHQ223" s="110"/>
      <c r="PHR223" s="110"/>
      <c r="PHS223" s="110"/>
      <c r="PHT223" s="110"/>
      <c r="PHU223" s="110"/>
      <c r="PHV223" s="110"/>
      <c r="PHW223" s="110"/>
      <c r="PHX223" s="110"/>
      <c r="PHY223" s="110"/>
      <c r="PHZ223" s="110"/>
      <c r="PIA223" s="110"/>
      <c r="PIB223" s="110"/>
      <c r="PIC223" s="110"/>
      <c r="PID223" s="110"/>
      <c r="PIE223" s="110"/>
      <c r="PIF223" s="110"/>
      <c r="PIG223" s="110"/>
      <c r="PIH223" s="110"/>
      <c r="PII223" s="110"/>
      <c r="PIJ223" s="110"/>
      <c r="PIK223" s="110"/>
      <c r="PIL223" s="110"/>
      <c r="PIM223" s="110"/>
      <c r="PIN223" s="110"/>
      <c r="PIO223" s="110"/>
      <c r="PIP223" s="110"/>
      <c r="PIQ223" s="110"/>
      <c r="PIR223" s="110"/>
      <c r="PIS223" s="110"/>
      <c r="PIT223" s="110"/>
      <c r="PIU223" s="110"/>
      <c r="PIV223" s="110"/>
      <c r="PIW223" s="110"/>
      <c r="PIX223" s="110"/>
      <c r="PIY223" s="110"/>
      <c r="PIZ223" s="110"/>
      <c r="PJA223" s="110"/>
      <c r="PJB223" s="110"/>
      <c r="PJC223" s="110"/>
      <c r="PJD223" s="110"/>
      <c r="PJE223" s="110"/>
      <c r="PJF223" s="110"/>
      <c r="PJG223" s="110"/>
      <c r="PJH223" s="110"/>
      <c r="PJI223" s="110"/>
      <c r="PJJ223" s="110"/>
      <c r="PJK223" s="110"/>
      <c r="PJL223" s="110"/>
      <c r="PJM223" s="110"/>
      <c r="PJN223" s="110"/>
      <c r="PJO223" s="110"/>
      <c r="PJP223" s="110"/>
      <c r="PJQ223" s="110"/>
      <c r="PJR223" s="110"/>
      <c r="PJS223" s="110"/>
      <c r="PJT223" s="110"/>
      <c r="PJU223" s="110"/>
      <c r="PJV223" s="110"/>
      <c r="PJW223" s="110"/>
      <c r="PJX223" s="110"/>
      <c r="PJY223" s="110"/>
      <c r="PJZ223" s="110"/>
      <c r="PKA223" s="110"/>
      <c r="PKB223" s="110"/>
      <c r="PKC223" s="110"/>
      <c r="PKD223" s="110"/>
      <c r="PKE223" s="110"/>
      <c r="PKF223" s="110"/>
      <c r="PKG223" s="110"/>
      <c r="PKH223" s="110"/>
      <c r="PKI223" s="110"/>
      <c r="PKJ223" s="110"/>
      <c r="PKK223" s="110"/>
      <c r="PKL223" s="110"/>
      <c r="PKM223" s="110"/>
      <c r="PKN223" s="110"/>
      <c r="PKO223" s="110"/>
      <c r="PKP223" s="110"/>
      <c r="PKQ223" s="110"/>
      <c r="PKR223" s="110"/>
      <c r="PKS223" s="110"/>
      <c r="PKT223" s="110"/>
      <c r="PKU223" s="110"/>
      <c r="PKV223" s="110"/>
      <c r="PKW223" s="110"/>
      <c r="PKX223" s="110"/>
      <c r="PKY223" s="110"/>
      <c r="PKZ223" s="110"/>
      <c r="PLA223" s="110"/>
      <c r="PLB223" s="110"/>
      <c r="PLC223" s="110"/>
      <c r="PLD223" s="110"/>
      <c r="PLE223" s="110"/>
      <c r="PLF223" s="110"/>
      <c r="PLG223" s="110"/>
      <c r="PLH223" s="110"/>
      <c r="PLI223" s="110"/>
      <c r="PLJ223" s="110"/>
      <c r="PLK223" s="110"/>
      <c r="PLL223" s="110"/>
      <c r="PLM223" s="110"/>
      <c r="PLN223" s="110"/>
      <c r="PLO223" s="110"/>
      <c r="PLP223" s="110"/>
      <c r="PLQ223" s="110"/>
      <c r="PLR223" s="110"/>
      <c r="PLS223" s="110"/>
      <c r="PLT223" s="110"/>
      <c r="PLU223" s="110"/>
      <c r="PLV223" s="110"/>
      <c r="PLW223" s="110"/>
      <c r="PLX223" s="110"/>
      <c r="PLY223" s="110"/>
      <c r="PLZ223" s="110"/>
      <c r="PMA223" s="110"/>
      <c r="PMB223" s="110"/>
      <c r="PMC223" s="110"/>
      <c r="PMD223" s="110"/>
      <c r="PME223" s="110"/>
      <c r="PMF223" s="110"/>
      <c r="PMG223" s="110"/>
      <c r="PMH223" s="110"/>
      <c r="PMI223" s="110"/>
      <c r="PMJ223" s="110"/>
      <c r="PMK223" s="110"/>
      <c r="PML223" s="110"/>
      <c r="PMM223" s="110"/>
      <c r="PMN223" s="110"/>
      <c r="PMO223" s="110"/>
      <c r="PMP223" s="110"/>
      <c r="PMQ223" s="110"/>
      <c r="PMR223" s="110"/>
      <c r="PMS223" s="110"/>
      <c r="PMT223" s="110"/>
      <c r="PMU223" s="110"/>
      <c r="PMV223" s="110"/>
      <c r="PMW223" s="110"/>
      <c r="PMX223" s="110"/>
      <c r="PMY223" s="110"/>
      <c r="PMZ223" s="110"/>
      <c r="PNA223" s="110"/>
      <c r="PNB223" s="110"/>
      <c r="PNC223" s="110"/>
      <c r="PND223" s="110"/>
      <c r="PNE223" s="110"/>
      <c r="PNF223" s="110"/>
      <c r="PNG223" s="110"/>
      <c r="PNH223" s="110"/>
      <c r="PNI223" s="110"/>
      <c r="PNJ223" s="110"/>
      <c r="PNK223" s="110"/>
      <c r="PNL223" s="110"/>
      <c r="PNM223" s="110"/>
      <c r="PNN223" s="110"/>
      <c r="PNO223" s="110"/>
      <c r="PNP223" s="110"/>
      <c r="PNQ223" s="110"/>
      <c r="PNR223" s="110"/>
      <c r="PNS223" s="110"/>
      <c r="PNT223" s="110"/>
      <c r="PNU223" s="110"/>
      <c r="PNV223" s="110"/>
      <c r="PNW223" s="110"/>
      <c r="PNX223" s="110"/>
      <c r="PNY223" s="110"/>
      <c r="PNZ223" s="110"/>
      <c r="POA223" s="110"/>
      <c r="POB223" s="110"/>
      <c r="POC223" s="110"/>
      <c r="POD223" s="110"/>
      <c r="POE223" s="110"/>
      <c r="POF223" s="110"/>
      <c r="POG223" s="110"/>
      <c r="POH223" s="110"/>
      <c r="POI223" s="110"/>
      <c r="POJ223" s="110"/>
      <c r="POK223" s="110"/>
      <c r="POL223" s="110"/>
      <c r="POM223" s="110"/>
      <c r="PON223" s="110"/>
      <c r="POO223" s="110"/>
      <c r="POP223" s="110"/>
      <c r="POQ223" s="110"/>
      <c r="POR223" s="110"/>
      <c r="POS223" s="110"/>
      <c r="POT223" s="110"/>
      <c r="POU223" s="110"/>
      <c r="POV223" s="110"/>
      <c r="POW223" s="110"/>
      <c r="POX223" s="110"/>
      <c r="POY223" s="110"/>
      <c r="POZ223" s="110"/>
      <c r="PPA223" s="110"/>
      <c r="PPB223" s="110"/>
      <c r="PPC223" s="110"/>
      <c r="PPD223" s="110"/>
      <c r="PPE223" s="110"/>
      <c r="PPF223" s="110"/>
      <c r="PPG223" s="110"/>
      <c r="PPH223" s="110"/>
      <c r="PPI223" s="110"/>
      <c r="PPJ223" s="110"/>
      <c r="PPK223" s="110"/>
      <c r="PPL223" s="110"/>
      <c r="PPM223" s="110"/>
      <c r="PPN223" s="110"/>
      <c r="PPO223" s="110"/>
      <c r="PPP223" s="110"/>
      <c r="PPQ223" s="110"/>
      <c r="PPR223" s="110"/>
      <c r="PPS223" s="110"/>
      <c r="PPT223" s="110"/>
      <c r="PPU223" s="110"/>
      <c r="PPV223" s="110"/>
      <c r="PPW223" s="110"/>
      <c r="PPX223" s="110"/>
      <c r="PPY223" s="110"/>
      <c r="PPZ223" s="110"/>
      <c r="PQA223" s="110"/>
      <c r="PQB223" s="110"/>
      <c r="PQC223" s="110"/>
      <c r="PQD223" s="110"/>
      <c r="PQE223" s="110"/>
      <c r="PQF223" s="110"/>
      <c r="PQG223" s="110"/>
      <c r="PQH223" s="110"/>
      <c r="PQI223" s="110"/>
      <c r="PQJ223" s="110"/>
      <c r="PQK223" s="110"/>
      <c r="PQL223" s="110"/>
      <c r="PQM223" s="110"/>
      <c r="PQN223" s="110"/>
      <c r="PQO223" s="110"/>
      <c r="PQP223" s="110"/>
      <c r="PQQ223" s="110"/>
      <c r="PQR223" s="110"/>
      <c r="PQS223" s="110"/>
      <c r="PQT223" s="110"/>
      <c r="PQU223" s="110"/>
      <c r="PQV223" s="110"/>
      <c r="PQW223" s="110"/>
      <c r="PQX223" s="110"/>
      <c r="PQY223" s="110"/>
      <c r="PQZ223" s="110"/>
      <c r="PRA223" s="110"/>
      <c r="PRB223" s="110"/>
      <c r="PRC223" s="110"/>
      <c r="PRD223" s="110"/>
      <c r="PRE223" s="110"/>
      <c r="PRF223" s="110"/>
      <c r="PRG223" s="110"/>
      <c r="PRH223" s="110"/>
      <c r="PRI223" s="110"/>
      <c r="PRJ223" s="110"/>
      <c r="PRK223" s="110"/>
      <c r="PRL223" s="110"/>
      <c r="PRM223" s="110"/>
      <c r="PRN223" s="110"/>
      <c r="PRO223" s="110"/>
      <c r="PRP223" s="110"/>
      <c r="PRQ223" s="110"/>
      <c r="PRR223" s="110"/>
      <c r="PRS223" s="110"/>
      <c r="PRT223" s="110"/>
      <c r="PRU223" s="110"/>
      <c r="PRV223" s="110"/>
      <c r="PRW223" s="110"/>
      <c r="PRX223" s="110"/>
      <c r="PRY223" s="110"/>
      <c r="PRZ223" s="110"/>
      <c r="PSA223" s="110"/>
      <c r="PSB223" s="110"/>
      <c r="PSC223" s="110"/>
      <c r="PSD223" s="110"/>
      <c r="PSE223" s="110"/>
      <c r="PSF223" s="110"/>
      <c r="PSG223" s="110"/>
      <c r="PSH223" s="110"/>
      <c r="PSI223" s="110"/>
      <c r="PSJ223" s="110"/>
      <c r="PSK223" s="110"/>
      <c r="PSL223" s="110"/>
      <c r="PSM223" s="110"/>
      <c r="PSN223" s="110"/>
      <c r="PSO223" s="110"/>
      <c r="PSP223" s="110"/>
      <c r="PSQ223" s="110"/>
      <c r="PSR223" s="110"/>
      <c r="PSS223" s="110"/>
      <c r="PST223" s="110"/>
      <c r="PSU223" s="110"/>
      <c r="PSV223" s="110"/>
      <c r="PSW223" s="110"/>
      <c r="PSX223" s="110"/>
      <c r="PSY223" s="110"/>
      <c r="PSZ223" s="110"/>
      <c r="PTA223" s="110"/>
      <c r="PTB223" s="110"/>
      <c r="PTC223" s="110"/>
      <c r="PTD223" s="110"/>
      <c r="PTE223" s="110"/>
      <c r="PTF223" s="110"/>
      <c r="PTG223" s="110"/>
      <c r="PTH223" s="110"/>
      <c r="PTI223" s="110"/>
      <c r="PTJ223" s="110"/>
      <c r="PTK223" s="110"/>
      <c r="PTL223" s="110"/>
      <c r="PTM223" s="110"/>
      <c r="PTN223" s="110"/>
      <c r="PTO223" s="110"/>
      <c r="PTP223" s="110"/>
      <c r="PTQ223" s="110"/>
      <c r="PTR223" s="110"/>
      <c r="PTS223" s="110"/>
      <c r="PTT223" s="110"/>
      <c r="PTU223" s="110"/>
      <c r="PTV223" s="110"/>
      <c r="PTW223" s="110"/>
      <c r="PTX223" s="110"/>
      <c r="PTY223" s="110"/>
      <c r="PTZ223" s="110"/>
      <c r="PUA223" s="110"/>
      <c r="PUB223" s="110"/>
      <c r="PUC223" s="110"/>
      <c r="PUD223" s="110"/>
      <c r="PUE223" s="110"/>
      <c r="PUF223" s="110"/>
      <c r="PUG223" s="110"/>
      <c r="PUH223" s="110"/>
      <c r="PUI223" s="110"/>
      <c r="PUJ223" s="110"/>
      <c r="PUK223" s="110"/>
      <c r="PUL223" s="110"/>
      <c r="PUM223" s="110"/>
      <c r="PUN223" s="110"/>
      <c r="PUO223" s="110"/>
      <c r="PUP223" s="110"/>
      <c r="PUQ223" s="110"/>
      <c r="PUR223" s="110"/>
      <c r="PUS223" s="110"/>
      <c r="PUT223" s="110"/>
      <c r="PUU223" s="110"/>
      <c r="PUV223" s="110"/>
      <c r="PUW223" s="110"/>
      <c r="PUX223" s="110"/>
      <c r="PUY223" s="110"/>
      <c r="PUZ223" s="110"/>
      <c r="PVA223" s="110"/>
      <c r="PVB223" s="110"/>
      <c r="PVC223" s="110"/>
      <c r="PVD223" s="110"/>
      <c r="PVE223" s="110"/>
      <c r="PVF223" s="110"/>
      <c r="PVG223" s="110"/>
      <c r="PVH223" s="110"/>
      <c r="PVI223" s="110"/>
      <c r="PVJ223" s="110"/>
      <c r="PVK223" s="110"/>
      <c r="PVL223" s="110"/>
      <c r="PVM223" s="110"/>
      <c r="PVN223" s="110"/>
      <c r="PVO223" s="110"/>
      <c r="PVP223" s="110"/>
      <c r="PVQ223" s="110"/>
      <c r="PVR223" s="110"/>
      <c r="PVS223" s="110"/>
      <c r="PVT223" s="110"/>
      <c r="PVU223" s="110"/>
      <c r="PVV223" s="110"/>
      <c r="PVW223" s="110"/>
      <c r="PVX223" s="110"/>
      <c r="PVY223" s="110"/>
      <c r="PVZ223" s="110"/>
      <c r="PWA223" s="110"/>
      <c r="PWB223" s="110"/>
      <c r="PWC223" s="110"/>
      <c r="PWD223" s="110"/>
      <c r="PWE223" s="110"/>
      <c r="PWF223" s="110"/>
      <c r="PWG223" s="110"/>
      <c r="PWH223" s="110"/>
      <c r="PWI223" s="110"/>
      <c r="PWJ223" s="110"/>
      <c r="PWK223" s="110"/>
      <c r="PWL223" s="110"/>
      <c r="PWM223" s="110"/>
      <c r="PWN223" s="110"/>
      <c r="PWO223" s="110"/>
      <c r="PWP223" s="110"/>
      <c r="PWQ223" s="110"/>
      <c r="PWR223" s="110"/>
      <c r="PWS223" s="110"/>
      <c r="PWT223" s="110"/>
      <c r="PWU223" s="110"/>
      <c r="PWV223" s="110"/>
      <c r="PWW223" s="110"/>
      <c r="PWX223" s="110"/>
      <c r="PWY223" s="110"/>
      <c r="PWZ223" s="110"/>
      <c r="PXA223" s="110"/>
      <c r="PXB223" s="110"/>
      <c r="PXC223" s="110"/>
      <c r="PXD223" s="110"/>
      <c r="PXE223" s="110"/>
      <c r="PXF223" s="110"/>
      <c r="PXG223" s="110"/>
      <c r="PXH223" s="110"/>
      <c r="PXI223" s="110"/>
      <c r="PXJ223" s="110"/>
      <c r="PXK223" s="110"/>
      <c r="PXL223" s="110"/>
      <c r="PXM223" s="110"/>
      <c r="PXN223" s="110"/>
      <c r="PXO223" s="110"/>
      <c r="PXP223" s="110"/>
      <c r="PXQ223" s="110"/>
      <c r="PXR223" s="110"/>
      <c r="PXS223" s="110"/>
      <c r="PXT223" s="110"/>
      <c r="PXU223" s="110"/>
      <c r="PXV223" s="110"/>
      <c r="PXW223" s="110"/>
      <c r="PXX223" s="110"/>
      <c r="PXY223" s="110"/>
      <c r="PXZ223" s="110"/>
      <c r="PYA223" s="110"/>
      <c r="PYB223" s="110"/>
      <c r="PYC223" s="110"/>
      <c r="PYD223" s="110"/>
      <c r="PYE223" s="110"/>
      <c r="PYF223" s="110"/>
      <c r="PYG223" s="110"/>
      <c r="PYH223" s="110"/>
      <c r="PYI223" s="110"/>
      <c r="PYJ223" s="110"/>
      <c r="PYK223" s="110"/>
      <c r="PYL223" s="110"/>
      <c r="PYM223" s="110"/>
      <c r="PYN223" s="110"/>
      <c r="PYO223" s="110"/>
      <c r="PYP223" s="110"/>
      <c r="PYQ223" s="110"/>
      <c r="PYR223" s="110"/>
      <c r="PYS223" s="110"/>
      <c r="PYT223" s="110"/>
      <c r="PYU223" s="110"/>
      <c r="PYV223" s="110"/>
      <c r="PYW223" s="110"/>
      <c r="PYX223" s="110"/>
      <c r="PYY223" s="110"/>
      <c r="PYZ223" s="110"/>
      <c r="PZA223" s="110"/>
      <c r="PZB223" s="110"/>
      <c r="PZC223" s="110"/>
      <c r="PZD223" s="110"/>
      <c r="PZE223" s="110"/>
      <c r="PZF223" s="110"/>
      <c r="PZG223" s="110"/>
      <c r="PZH223" s="110"/>
      <c r="PZI223" s="110"/>
      <c r="PZJ223" s="110"/>
      <c r="PZK223" s="110"/>
      <c r="PZL223" s="110"/>
      <c r="PZM223" s="110"/>
      <c r="PZN223" s="110"/>
      <c r="PZO223" s="110"/>
      <c r="PZP223" s="110"/>
      <c r="PZQ223" s="110"/>
      <c r="PZR223" s="110"/>
      <c r="PZS223" s="110"/>
      <c r="PZT223" s="110"/>
      <c r="PZU223" s="110"/>
      <c r="PZV223" s="110"/>
      <c r="PZW223" s="110"/>
      <c r="PZX223" s="110"/>
      <c r="PZY223" s="110"/>
      <c r="PZZ223" s="110"/>
      <c r="QAA223" s="110"/>
      <c r="QAB223" s="110"/>
      <c r="QAC223" s="110"/>
      <c r="QAD223" s="110"/>
      <c r="QAE223" s="110"/>
      <c r="QAF223" s="110"/>
      <c r="QAG223" s="110"/>
      <c r="QAH223" s="110"/>
      <c r="QAI223" s="110"/>
      <c r="QAJ223" s="110"/>
      <c r="QAK223" s="110"/>
      <c r="QAL223" s="110"/>
      <c r="QAM223" s="110"/>
      <c r="QAN223" s="110"/>
      <c r="QAO223" s="110"/>
      <c r="QAP223" s="110"/>
      <c r="QAQ223" s="110"/>
      <c r="QAR223" s="110"/>
      <c r="QAS223" s="110"/>
      <c r="QAT223" s="110"/>
      <c r="QAU223" s="110"/>
      <c r="QAV223" s="110"/>
      <c r="QAW223" s="110"/>
      <c r="QAX223" s="110"/>
      <c r="QAY223" s="110"/>
      <c r="QAZ223" s="110"/>
      <c r="QBA223" s="110"/>
      <c r="QBB223" s="110"/>
      <c r="QBC223" s="110"/>
      <c r="QBD223" s="110"/>
      <c r="QBE223" s="110"/>
      <c r="QBF223" s="110"/>
      <c r="QBG223" s="110"/>
      <c r="QBH223" s="110"/>
      <c r="QBI223" s="110"/>
      <c r="QBJ223" s="110"/>
      <c r="QBK223" s="110"/>
      <c r="QBL223" s="110"/>
      <c r="QBM223" s="110"/>
      <c r="QBN223" s="110"/>
      <c r="QBO223" s="110"/>
      <c r="QBP223" s="110"/>
      <c r="QBQ223" s="110"/>
      <c r="QBR223" s="110"/>
      <c r="QBS223" s="110"/>
      <c r="QBT223" s="110"/>
      <c r="QBU223" s="110"/>
      <c r="QBV223" s="110"/>
      <c r="QBW223" s="110"/>
      <c r="QBX223" s="110"/>
      <c r="QBY223" s="110"/>
      <c r="QBZ223" s="110"/>
      <c r="QCA223" s="110"/>
      <c r="QCB223" s="110"/>
      <c r="QCC223" s="110"/>
      <c r="QCD223" s="110"/>
      <c r="QCE223" s="110"/>
      <c r="QCF223" s="110"/>
      <c r="QCG223" s="110"/>
      <c r="QCH223" s="110"/>
      <c r="QCI223" s="110"/>
      <c r="QCJ223" s="110"/>
      <c r="QCK223" s="110"/>
      <c r="QCL223" s="110"/>
      <c r="QCM223" s="110"/>
      <c r="QCN223" s="110"/>
      <c r="QCO223" s="110"/>
      <c r="QCP223" s="110"/>
      <c r="QCQ223" s="110"/>
      <c r="QCR223" s="110"/>
      <c r="QCS223" s="110"/>
      <c r="QCT223" s="110"/>
      <c r="QCU223" s="110"/>
      <c r="QCV223" s="110"/>
      <c r="QCW223" s="110"/>
      <c r="QCX223" s="110"/>
      <c r="QCY223" s="110"/>
      <c r="QCZ223" s="110"/>
      <c r="QDA223" s="110"/>
      <c r="QDB223" s="110"/>
      <c r="QDC223" s="110"/>
      <c r="QDD223" s="110"/>
      <c r="QDE223" s="110"/>
      <c r="QDF223" s="110"/>
      <c r="QDG223" s="110"/>
      <c r="QDH223" s="110"/>
      <c r="QDI223" s="110"/>
      <c r="QDJ223" s="110"/>
      <c r="QDK223" s="110"/>
      <c r="QDL223" s="110"/>
      <c r="QDM223" s="110"/>
      <c r="QDN223" s="110"/>
      <c r="QDO223" s="110"/>
      <c r="QDP223" s="110"/>
      <c r="QDQ223" s="110"/>
      <c r="QDR223" s="110"/>
      <c r="QDS223" s="110"/>
      <c r="QDT223" s="110"/>
      <c r="QDU223" s="110"/>
      <c r="QDV223" s="110"/>
      <c r="QDW223" s="110"/>
      <c r="QDX223" s="110"/>
      <c r="QDY223" s="110"/>
      <c r="QDZ223" s="110"/>
      <c r="QEA223" s="110"/>
      <c r="QEB223" s="110"/>
      <c r="QEC223" s="110"/>
      <c r="QED223" s="110"/>
      <c r="QEE223" s="110"/>
      <c r="QEF223" s="110"/>
      <c r="QEG223" s="110"/>
      <c r="QEH223" s="110"/>
      <c r="QEI223" s="110"/>
      <c r="QEJ223" s="110"/>
      <c r="QEK223" s="110"/>
      <c r="QEL223" s="110"/>
      <c r="QEM223" s="110"/>
      <c r="QEN223" s="110"/>
      <c r="QEO223" s="110"/>
      <c r="QEP223" s="110"/>
      <c r="QEQ223" s="110"/>
      <c r="QER223" s="110"/>
      <c r="QES223" s="110"/>
      <c r="QET223" s="110"/>
      <c r="QEU223" s="110"/>
      <c r="QEV223" s="110"/>
      <c r="QEW223" s="110"/>
      <c r="QEX223" s="110"/>
      <c r="QEY223" s="110"/>
      <c r="QEZ223" s="110"/>
      <c r="QFA223" s="110"/>
      <c r="QFB223" s="110"/>
      <c r="QFC223" s="110"/>
      <c r="QFD223" s="110"/>
      <c r="QFE223" s="110"/>
      <c r="QFF223" s="110"/>
      <c r="QFG223" s="110"/>
      <c r="QFH223" s="110"/>
      <c r="QFI223" s="110"/>
      <c r="QFJ223" s="110"/>
      <c r="QFK223" s="110"/>
      <c r="QFL223" s="110"/>
      <c r="QFM223" s="110"/>
      <c r="QFN223" s="110"/>
      <c r="QFO223" s="110"/>
      <c r="QFP223" s="110"/>
      <c r="QFQ223" s="110"/>
      <c r="QFR223" s="110"/>
      <c r="QFS223" s="110"/>
      <c r="QFT223" s="110"/>
      <c r="QFU223" s="110"/>
      <c r="QFV223" s="110"/>
      <c r="QFW223" s="110"/>
      <c r="QFX223" s="110"/>
      <c r="QFY223" s="110"/>
      <c r="QFZ223" s="110"/>
      <c r="QGA223" s="110"/>
      <c r="QGB223" s="110"/>
      <c r="QGC223" s="110"/>
      <c r="QGD223" s="110"/>
      <c r="QGE223" s="110"/>
      <c r="QGF223" s="110"/>
      <c r="QGG223" s="110"/>
      <c r="QGH223" s="110"/>
      <c r="QGI223" s="110"/>
      <c r="QGJ223" s="110"/>
      <c r="QGK223" s="110"/>
      <c r="QGL223" s="110"/>
      <c r="QGM223" s="110"/>
      <c r="QGN223" s="110"/>
      <c r="QGO223" s="110"/>
      <c r="QGP223" s="110"/>
      <c r="QGQ223" s="110"/>
      <c r="QGR223" s="110"/>
      <c r="QGS223" s="110"/>
      <c r="QGT223" s="110"/>
      <c r="QGU223" s="110"/>
      <c r="QGV223" s="110"/>
      <c r="QGW223" s="110"/>
      <c r="QGX223" s="110"/>
      <c r="QGY223" s="110"/>
      <c r="QGZ223" s="110"/>
      <c r="QHA223" s="110"/>
      <c r="QHB223" s="110"/>
      <c r="QHC223" s="110"/>
      <c r="QHD223" s="110"/>
      <c r="QHE223" s="110"/>
      <c r="QHF223" s="110"/>
      <c r="QHG223" s="110"/>
      <c r="QHH223" s="110"/>
      <c r="QHI223" s="110"/>
      <c r="QHJ223" s="110"/>
      <c r="QHK223" s="110"/>
      <c r="QHL223" s="110"/>
      <c r="QHM223" s="110"/>
      <c r="QHN223" s="110"/>
      <c r="QHO223" s="110"/>
      <c r="QHP223" s="110"/>
      <c r="QHQ223" s="110"/>
      <c r="QHR223" s="110"/>
      <c r="QHS223" s="110"/>
      <c r="QHT223" s="110"/>
      <c r="QHU223" s="110"/>
      <c r="QHV223" s="110"/>
      <c r="QHW223" s="110"/>
      <c r="QHX223" s="110"/>
      <c r="QHY223" s="110"/>
      <c r="QHZ223" s="110"/>
      <c r="QIA223" s="110"/>
      <c r="QIB223" s="110"/>
      <c r="QIC223" s="110"/>
      <c r="QID223" s="110"/>
      <c r="QIE223" s="110"/>
      <c r="QIF223" s="110"/>
      <c r="QIG223" s="110"/>
      <c r="QIH223" s="110"/>
      <c r="QII223" s="110"/>
      <c r="QIJ223" s="110"/>
      <c r="QIK223" s="110"/>
      <c r="QIL223" s="110"/>
      <c r="QIM223" s="110"/>
      <c r="QIN223" s="110"/>
      <c r="QIO223" s="110"/>
      <c r="QIP223" s="110"/>
      <c r="QIQ223" s="110"/>
      <c r="QIR223" s="110"/>
      <c r="QIS223" s="110"/>
      <c r="QIT223" s="110"/>
      <c r="QIU223" s="110"/>
      <c r="QIV223" s="110"/>
      <c r="QIW223" s="110"/>
      <c r="QIX223" s="110"/>
      <c r="QIY223" s="110"/>
      <c r="QIZ223" s="110"/>
      <c r="QJA223" s="110"/>
      <c r="QJB223" s="110"/>
      <c r="QJC223" s="110"/>
      <c r="QJD223" s="110"/>
      <c r="QJE223" s="110"/>
      <c r="QJF223" s="110"/>
      <c r="QJG223" s="110"/>
      <c r="QJH223" s="110"/>
      <c r="QJI223" s="110"/>
      <c r="QJJ223" s="110"/>
      <c r="QJK223" s="110"/>
      <c r="QJL223" s="110"/>
      <c r="QJM223" s="110"/>
      <c r="QJN223" s="110"/>
      <c r="QJO223" s="110"/>
      <c r="QJP223" s="110"/>
      <c r="QJQ223" s="110"/>
      <c r="QJR223" s="110"/>
      <c r="QJS223" s="110"/>
      <c r="QJT223" s="110"/>
      <c r="QJU223" s="110"/>
      <c r="QJV223" s="110"/>
      <c r="QJW223" s="110"/>
      <c r="QJX223" s="110"/>
      <c r="QJY223" s="110"/>
      <c r="QJZ223" s="110"/>
      <c r="QKA223" s="110"/>
      <c r="QKB223" s="110"/>
      <c r="QKC223" s="110"/>
      <c r="QKD223" s="110"/>
      <c r="QKE223" s="110"/>
      <c r="QKF223" s="110"/>
      <c r="QKG223" s="110"/>
      <c r="QKH223" s="110"/>
      <c r="QKI223" s="110"/>
      <c r="QKJ223" s="110"/>
      <c r="QKK223" s="110"/>
      <c r="QKL223" s="110"/>
      <c r="QKM223" s="110"/>
      <c r="QKN223" s="110"/>
      <c r="QKO223" s="110"/>
      <c r="QKP223" s="110"/>
      <c r="QKQ223" s="110"/>
      <c r="QKR223" s="110"/>
      <c r="QKS223" s="110"/>
      <c r="QKT223" s="110"/>
      <c r="QKU223" s="110"/>
      <c r="QKV223" s="110"/>
      <c r="QKW223" s="110"/>
      <c r="QKX223" s="110"/>
      <c r="QKY223" s="110"/>
      <c r="QKZ223" s="110"/>
      <c r="QLA223" s="110"/>
      <c r="QLB223" s="110"/>
      <c r="QLC223" s="110"/>
      <c r="QLD223" s="110"/>
      <c r="QLE223" s="110"/>
      <c r="QLF223" s="110"/>
      <c r="QLG223" s="110"/>
      <c r="QLH223" s="110"/>
      <c r="QLI223" s="110"/>
      <c r="QLJ223" s="110"/>
      <c r="QLK223" s="110"/>
      <c r="QLL223" s="110"/>
      <c r="QLM223" s="110"/>
      <c r="QLN223" s="110"/>
      <c r="QLO223" s="110"/>
      <c r="QLP223" s="110"/>
      <c r="QLQ223" s="110"/>
      <c r="QLR223" s="110"/>
      <c r="QLS223" s="110"/>
      <c r="QLT223" s="110"/>
      <c r="QLU223" s="110"/>
      <c r="QLV223" s="110"/>
      <c r="QLW223" s="110"/>
      <c r="QLX223" s="110"/>
      <c r="QLY223" s="110"/>
      <c r="QLZ223" s="110"/>
      <c r="QMA223" s="110"/>
      <c r="QMB223" s="110"/>
      <c r="QMC223" s="110"/>
      <c r="QMD223" s="110"/>
      <c r="QME223" s="110"/>
      <c r="QMF223" s="110"/>
      <c r="QMG223" s="110"/>
      <c r="QMH223" s="110"/>
      <c r="QMI223" s="110"/>
      <c r="QMJ223" s="110"/>
      <c r="QMK223" s="110"/>
      <c r="QML223" s="110"/>
      <c r="QMM223" s="110"/>
      <c r="QMN223" s="110"/>
      <c r="QMO223" s="110"/>
      <c r="QMP223" s="110"/>
      <c r="QMQ223" s="110"/>
      <c r="QMR223" s="110"/>
      <c r="QMS223" s="110"/>
      <c r="QMT223" s="110"/>
      <c r="QMU223" s="110"/>
      <c r="QMV223" s="110"/>
      <c r="QMW223" s="110"/>
      <c r="QMX223" s="110"/>
      <c r="QMY223" s="110"/>
      <c r="QMZ223" s="110"/>
      <c r="QNA223" s="110"/>
      <c r="QNB223" s="110"/>
      <c r="QNC223" s="110"/>
      <c r="QND223" s="110"/>
      <c r="QNE223" s="110"/>
      <c r="QNF223" s="110"/>
      <c r="QNG223" s="110"/>
      <c r="QNH223" s="110"/>
      <c r="QNI223" s="110"/>
      <c r="QNJ223" s="110"/>
      <c r="QNK223" s="110"/>
      <c r="QNL223" s="110"/>
      <c r="QNM223" s="110"/>
      <c r="QNN223" s="110"/>
      <c r="QNO223" s="110"/>
      <c r="QNP223" s="110"/>
      <c r="QNQ223" s="110"/>
      <c r="QNR223" s="110"/>
      <c r="QNS223" s="110"/>
      <c r="QNT223" s="110"/>
      <c r="QNU223" s="110"/>
      <c r="QNV223" s="110"/>
      <c r="QNW223" s="110"/>
      <c r="QNX223" s="110"/>
      <c r="QNY223" s="110"/>
      <c r="QNZ223" s="110"/>
      <c r="QOA223" s="110"/>
      <c r="QOB223" s="110"/>
      <c r="QOC223" s="110"/>
      <c r="QOD223" s="110"/>
      <c r="QOE223" s="110"/>
      <c r="QOF223" s="110"/>
      <c r="QOG223" s="110"/>
      <c r="QOH223" s="110"/>
      <c r="QOI223" s="110"/>
      <c r="QOJ223" s="110"/>
      <c r="QOK223" s="110"/>
      <c r="QOL223" s="110"/>
      <c r="QOM223" s="110"/>
      <c r="QON223" s="110"/>
      <c r="QOO223" s="110"/>
      <c r="QOP223" s="110"/>
      <c r="QOQ223" s="110"/>
      <c r="QOR223" s="110"/>
      <c r="QOS223" s="110"/>
      <c r="QOT223" s="110"/>
      <c r="QOU223" s="110"/>
      <c r="QOV223" s="110"/>
      <c r="QOW223" s="110"/>
      <c r="QOX223" s="110"/>
      <c r="QOY223" s="110"/>
      <c r="QOZ223" s="110"/>
      <c r="QPA223" s="110"/>
      <c r="QPB223" s="110"/>
      <c r="QPC223" s="110"/>
      <c r="QPD223" s="110"/>
      <c r="QPE223" s="110"/>
      <c r="QPF223" s="110"/>
      <c r="QPG223" s="110"/>
      <c r="QPH223" s="110"/>
      <c r="QPI223" s="110"/>
      <c r="QPJ223" s="110"/>
      <c r="QPK223" s="110"/>
      <c r="QPL223" s="110"/>
      <c r="QPM223" s="110"/>
      <c r="QPN223" s="110"/>
      <c r="QPO223" s="110"/>
      <c r="QPP223" s="110"/>
      <c r="QPQ223" s="110"/>
      <c r="QPR223" s="110"/>
      <c r="QPS223" s="110"/>
      <c r="QPT223" s="110"/>
      <c r="QPU223" s="110"/>
      <c r="QPV223" s="110"/>
      <c r="QPW223" s="110"/>
      <c r="QPX223" s="110"/>
      <c r="QPY223" s="110"/>
      <c r="QPZ223" s="110"/>
      <c r="QQA223" s="110"/>
      <c r="QQB223" s="110"/>
      <c r="QQC223" s="110"/>
      <c r="QQD223" s="110"/>
      <c r="QQE223" s="110"/>
      <c r="QQF223" s="110"/>
      <c r="QQG223" s="110"/>
      <c r="QQH223" s="110"/>
      <c r="QQI223" s="110"/>
      <c r="QQJ223" s="110"/>
      <c r="QQK223" s="110"/>
      <c r="QQL223" s="110"/>
      <c r="QQM223" s="110"/>
      <c r="QQN223" s="110"/>
      <c r="QQO223" s="110"/>
      <c r="QQP223" s="110"/>
      <c r="QQQ223" s="110"/>
      <c r="QQR223" s="110"/>
      <c r="QQS223" s="110"/>
      <c r="QQT223" s="110"/>
      <c r="QQU223" s="110"/>
      <c r="QQV223" s="110"/>
      <c r="QQW223" s="110"/>
      <c r="QQX223" s="110"/>
      <c r="QQY223" s="110"/>
      <c r="QQZ223" s="110"/>
      <c r="QRA223" s="110"/>
      <c r="QRB223" s="110"/>
      <c r="QRC223" s="110"/>
      <c r="QRD223" s="110"/>
      <c r="QRE223" s="110"/>
      <c r="QRF223" s="110"/>
      <c r="QRG223" s="110"/>
      <c r="QRH223" s="110"/>
      <c r="QRI223" s="110"/>
      <c r="QRJ223" s="110"/>
      <c r="QRK223" s="110"/>
      <c r="QRL223" s="110"/>
      <c r="QRM223" s="110"/>
      <c r="QRN223" s="110"/>
      <c r="QRO223" s="110"/>
      <c r="QRP223" s="110"/>
      <c r="QRQ223" s="110"/>
      <c r="QRR223" s="110"/>
      <c r="QRS223" s="110"/>
      <c r="QRT223" s="110"/>
      <c r="QRU223" s="110"/>
      <c r="QRV223" s="110"/>
      <c r="QRW223" s="110"/>
      <c r="QRX223" s="110"/>
      <c r="QRY223" s="110"/>
      <c r="QRZ223" s="110"/>
      <c r="QSA223" s="110"/>
      <c r="QSB223" s="110"/>
      <c r="QSC223" s="110"/>
      <c r="QSD223" s="110"/>
      <c r="QSE223" s="110"/>
      <c r="QSF223" s="110"/>
      <c r="QSG223" s="110"/>
      <c r="QSH223" s="110"/>
      <c r="QSI223" s="110"/>
      <c r="QSJ223" s="110"/>
      <c r="QSK223" s="110"/>
      <c r="QSL223" s="110"/>
      <c r="QSM223" s="110"/>
      <c r="QSN223" s="110"/>
      <c r="QSO223" s="110"/>
      <c r="QSP223" s="110"/>
      <c r="QSQ223" s="110"/>
      <c r="QSR223" s="110"/>
      <c r="QSS223" s="110"/>
      <c r="QST223" s="110"/>
      <c r="QSU223" s="110"/>
      <c r="QSV223" s="110"/>
      <c r="QSW223" s="110"/>
      <c r="QSX223" s="110"/>
      <c r="QSY223" s="110"/>
      <c r="QSZ223" s="110"/>
      <c r="QTA223" s="110"/>
      <c r="QTB223" s="110"/>
      <c r="QTC223" s="110"/>
      <c r="QTD223" s="110"/>
      <c r="QTE223" s="110"/>
      <c r="QTF223" s="110"/>
      <c r="QTG223" s="110"/>
      <c r="QTH223" s="110"/>
      <c r="QTI223" s="110"/>
      <c r="QTJ223" s="110"/>
      <c r="QTK223" s="110"/>
      <c r="QTL223" s="110"/>
      <c r="QTM223" s="110"/>
      <c r="QTN223" s="110"/>
      <c r="QTO223" s="110"/>
      <c r="QTP223" s="110"/>
      <c r="QTQ223" s="110"/>
      <c r="QTR223" s="110"/>
      <c r="QTS223" s="110"/>
      <c r="QTT223" s="110"/>
      <c r="QTU223" s="110"/>
      <c r="QTV223" s="110"/>
      <c r="QTW223" s="110"/>
      <c r="QTX223" s="110"/>
      <c r="QTY223" s="110"/>
      <c r="QTZ223" s="110"/>
      <c r="QUA223" s="110"/>
      <c r="QUB223" s="110"/>
      <c r="QUC223" s="110"/>
      <c r="QUD223" s="110"/>
      <c r="QUE223" s="110"/>
      <c r="QUF223" s="110"/>
      <c r="QUG223" s="110"/>
      <c r="QUH223" s="110"/>
      <c r="QUI223" s="110"/>
      <c r="QUJ223" s="110"/>
      <c r="QUK223" s="110"/>
      <c r="QUL223" s="110"/>
      <c r="QUM223" s="110"/>
      <c r="QUN223" s="110"/>
      <c r="QUO223" s="110"/>
      <c r="QUP223" s="110"/>
      <c r="QUQ223" s="110"/>
      <c r="QUR223" s="110"/>
      <c r="QUS223" s="110"/>
      <c r="QUT223" s="110"/>
      <c r="QUU223" s="110"/>
      <c r="QUV223" s="110"/>
      <c r="QUW223" s="110"/>
      <c r="QUX223" s="110"/>
      <c r="QUY223" s="110"/>
      <c r="QUZ223" s="110"/>
      <c r="QVA223" s="110"/>
      <c r="QVB223" s="110"/>
      <c r="QVC223" s="110"/>
      <c r="QVD223" s="110"/>
      <c r="QVE223" s="110"/>
      <c r="QVF223" s="110"/>
      <c r="QVG223" s="110"/>
      <c r="QVH223" s="110"/>
      <c r="QVI223" s="110"/>
      <c r="QVJ223" s="110"/>
      <c r="QVK223" s="110"/>
      <c r="QVL223" s="110"/>
      <c r="QVM223" s="110"/>
      <c r="QVN223" s="110"/>
      <c r="QVO223" s="110"/>
      <c r="QVP223" s="110"/>
      <c r="QVQ223" s="110"/>
      <c r="QVR223" s="110"/>
      <c r="QVS223" s="110"/>
      <c r="QVT223" s="110"/>
      <c r="QVU223" s="110"/>
      <c r="QVV223" s="110"/>
      <c r="QVW223" s="110"/>
      <c r="QVX223" s="110"/>
      <c r="QVY223" s="110"/>
      <c r="QVZ223" s="110"/>
      <c r="QWA223" s="110"/>
      <c r="QWB223" s="110"/>
      <c r="QWC223" s="110"/>
      <c r="QWD223" s="110"/>
      <c r="QWE223" s="110"/>
      <c r="QWF223" s="110"/>
      <c r="QWG223" s="110"/>
      <c r="QWH223" s="110"/>
      <c r="QWI223" s="110"/>
      <c r="QWJ223" s="110"/>
      <c r="QWK223" s="110"/>
      <c r="QWL223" s="110"/>
      <c r="QWM223" s="110"/>
      <c r="QWN223" s="110"/>
      <c r="QWO223" s="110"/>
      <c r="QWP223" s="110"/>
      <c r="QWQ223" s="110"/>
      <c r="QWR223" s="110"/>
      <c r="QWS223" s="110"/>
      <c r="QWT223" s="110"/>
      <c r="QWU223" s="110"/>
      <c r="QWV223" s="110"/>
      <c r="QWW223" s="110"/>
      <c r="QWX223" s="110"/>
      <c r="QWY223" s="110"/>
      <c r="QWZ223" s="110"/>
      <c r="QXA223" s="110"/>
      <c r="QXB223" s="110"/>
      <c r="QXC223" s="110"/>
      <c r="QXD223" s="110"/>
      <c r="QXE223" s="110"/>
      <c r="QXF223" s="110"/>
      <c r="QXG223" s="110"/>
      <c r="QXH223" s="110"/>
      <c r="QXI223" s="110"/>
      <c r="QXJ223" s="110"/>
      <c r="QXK223" s="110"/>
      <c r="QXL223" s="110"/>
      <c r="QXM223" s="110"/>
      <c r="QXN223" s="110"/>
      <c r="QXO223" s="110"/>
      <c r="QXP223" s="110"/>
      <c r="QXQ223" s="110"/>
      <c r="QXR223" s="110"/>
      <c r="QXS223" s="110"/>
      <c r="QXT223" s="110"/>
      <c r="QXU223" s="110"/>
      <c r="QXV223" s="110"/>
      <c r="QXW223" s="110"/>
      <c r="QXX223" s="110"/>
      <c r="QXY223" s="110"/>
      <c r="QXZ223" s="110"/>
      <c r="QYA223" s="110"/>
      <c r="QYB223" s="110"/>
      <c r="QYC223" s="110"/>
      <c r="QYD223" s="110"/>
      <c r="QYE223" s="110"/>
      <c r="QYF223" s="110"/>
      <c r="QYG223" s="110"/>
      <c r="QYH223" s="110"/>
      <c r="QYI223" s="110"/>
      <c r="QYJ223" s="110"/>
      <c r="QYK223" s="110"/>
      <c r="QYL223" s="110"/>
      <c r="QYM223" s="110"/>
      <c r="QYN223" s="110"/>
      <c r="QYO223" s="110"/>
      <c r="QYP223" s="110"/>
      <c r="QYQ223" s="110"/>
      <c r="QYR223" s="110"/>
      <c r="QYS223" s="110"/>
      <c r="QYT223" s="110"/>
      <c r="QYU223" s="110"/>
      <c r="QYV223" s="110"/>
      <c r="QYW223" s="110"/>
      <c r="QYX223" s="110"/>
      <c r="QYY223" s="110"/>
      <c r="QYZ223" s="110"/>
      <c r="QZA223" s="110"/>
      <c r="QZB223" s="110"/>
      <c r="QZC223" s="110"/>
      <c r="QZD223" s="110"/>
      <c r="QZE223" s="110"/>
      <c r="QZF223" s="110"/>
      <c r="QZG223" s="110"/>
      <c r="QZH223" s="110"/>
      <c r="QZI223" s="110"/>
      <c r="QZJ223" s="110"/>
      <c r="QZK223" s="110"/>
      <c r="QZL223" s="110"/>
      <c r="QZM223" s="110"/>
      <c r="QZN223" s="110"/>
      <c r="QZO223" s="110"/>
      <c r="QZP223" s="110"/>
      <c r="QZQ223" s="110"/>
      <c r="QZR223" s="110"/>
      <c r="QZS223" s="110"/>
      <c r="QZT223" s="110"/>
      <c r="QZU223" s="110"/>
      <c r="QZV223" s="110"/>
      <c r="QZW223" s="110"/>
      <c r="QZX223" s="110"/>
      <c r="QZY223" s="110"/>
      <c r="QZZ223" s="110"/>
      <c r="RAA223" s="110"/>
      <c r="RAB223" s="110"/>
      <c r="RAC223" s="110"/>
      <c r="RAD223" s="110"/>
      <c r="RAE223" s="110"/>
      <c r="RAF223" s="110"/>
      <c r="RAG223" s="110"/>
      <c r="RAH223" s="110"/>
      <c r="RAI223" s="110"/>
      <c r="RAJ223" s="110"/>
      <c r="RAK223" s="110"/>
      <c r="RAL223" s="110"/>
      <c r="RAM223" s="110"/>
      <c r="RAN223" s="110"/>
      <c r="RAO223" s="110"/>
      <c r="RAP223" s="110"/>
      <c r="RAQ223" s="110"/>
      <c r="RAR223" s="110"/>
      <c r="RAS223" s="110"/>
      <c r="RAT223" s="110"/>
      <c r="RAU223" s="110"/>
      <c r="RAV223" s="110"/>
      <c r="RAW223" s="110"/>
      <c r="RAX223" s="110"/>
      <c r="RAY223" s="110"/>
      <c r="RAZ223" s="110"/>
      <c r="RBA223" s="110"/>
      <c r="RBB223" s="110"/>
      <c r="RBC223" s="110"/>
      <c r="RBD223" s="110"/>
      <c r="RBE223" s="110"/>
      <c r="RBF223" s="110"/>
      <c r="RBG223" s="110"/>
      <c r="RBH223" s="110"/>
      <c r="RBI223" s="110"/>
      <c r="RBJ223" s="110"/>
      <c r="RBK223" s="110"/>
      <c r="RBL223" s="110"/>
      <c r="RBM223" s="110"/>
      <c r="RBN223" s="110"/>
      <c r="RBO223" s="110"/>
      <c r="RBP223" s="110"/>
      <c r="RBQ223" s="110"/>
      <c r="RBR223" s="110"/>
      <c r="RBS223" s="110"/>
      <c r="RBT223" s="110"/>
      <c r="RBU223" s="110"/>
      <c r="RBV223" s="110"/>
      <c r="RBW223" s="110"/>
      <c r="RBX223" s="110"/>
      <c r="RBY223" s="110"/>
      <c r="RBZ223" s="110"/>
      <c r="RCA223" s="110"/>
      <c r="RCB223" s="110"/>
      <c r="RCC223" s="110"/>
      <c r="RCD223" s="110"/>
      <c r="RCE223" s="110"/>
      <c r="RCF223" s="110"/>
      <c r="RCG223" s="110"/>
      <c r="RCH223" s="110"/>
      <c r="RCI223" s="110"/>
      <c r="RCJ223" s="110"/>
      <c r="RCK223" s="110"/>
      <c r="RCL223" s="110"/>
      <c r="RCM223" s="110"/>
      <c r="RCN223" s="110"/>
      <c r="RCO223" s="110"/>
      <c r="RCP223" s="110"/>
      <c r="RCQ223" s="110"/>
      <c r="RCR223" s="110"/>
      <c r="RCS223" s="110"/>
      <c r="RCT223" s="110"/>
      <c r="RCU223" s="110"/>
      <c r="RCV223" s="110"/>
      <c r="RCW223" s="110"/>
      <c r="RCX223" s="110"/>
      <c r="RCY223" s="110"/>
      <c r="RCZ223" s="110"/>
      <c r="RDA223" s="110"/>
      <c r="RDB223" s="110"/>
      <c r="RDC223" s="110"/>
      <c r="RDD223" s="110"/>
      <c r="RDE223" s="110"/>
      <c r="RDF223" s="110"/>
      <c r="RDG223" s="110"/>
      <c r="RDH223" s="110"/>
      <c r="RDI223" s="110"/>
      <c r="RDJ223" s="110"/>
      <c r="RDK223" s="110"/>
      <c r="RDL223" s="110"/>
      <c r="RDM223" s="110"/>
      <c r="RDN223" s="110"/>
      <c r="RDO223" s="110"/>
      <c r="RDP223" s="110"/>
      <c r="RDQ223" s="110"/>
      <c r="RDR223" s="110"/>
      <c r="RDS223" s="110"/>
      <c r="RDT223" s="110"/>
      <c r="RDU223" s="110"/>
      <c r="RDV223" s="110"/>
      <c r="RDW223" s="110"/>
      <c r="RDX223" s="110"/>
      <c r="RDY223" s="110"/>
      <c r="RDZ223" s="110"/>
      <c r="REA223" s="110"/>
      <c r="REB223" s="110"/>
      <c r="REC223" s="110"/>
      <c r="RED223" s="110"/>
      <c r="REE223" s="110"/>
      <c r="REF223" s="110"/>
      <c r="REG223" s="110"/>
      <c r="REH223" s="110"/>
      <c r="REI223" s="110"/>
      <c r="REJ223" s="110"/>
      <c r="REK223" s="110"/>
      <c r="REL223" s="110"/>
      <c r="REM223" s="110"/>
      <c r="REN223" s="110"/>
      <c r="REO223" s="110"/>
      <c r="REP223" s="110"/>
      <c r="REQ223" s="110"/>
      <c r="RER223" s="110"/>
      <c r="RES223" s="110"/>
      <c r="RET223" s="110"/>
      <c r="REU223" s="110"/>
      <c r="REV223" s="110"/>
      <c r="REW223" s="110"/>
      <c r="REX223" s="110"/>
      <c r="REY223" s="110"/>
      <c r="REZ223" s="110"/>
      <c r="RFA223" s="110"/>
      <c r="RFB223" s="110"/>
      <c r="RFC223" s="110"/>
      <c r="RFD223" s="110"/>
      <c r="RFE223" s="110"/>
      <c r="RFF223" s="110"/>
      <c r="RFG223" s="110"/>
      <c r="RFH223" s="110"/>
      <c r="RFI223" s="110"/>
      <c r="RFJ223" s="110"/>
      <c r="RFK223" s="110"/>
      <c r="RFL223" s="110"/>
      <c r="RFM223" s="110"/>
      <c r="RFN223" s="110"/>
      <c r="RFO223" s="110"/>
      <c r="RFP223" s="110"/>
      <c r="RFQ223" s="110"/>
      <c r="RFR223" s="110"/>
      <c r="RFS223" s="110"/>
      <c r="RFT223" s="110"/>
      <c r="RFU223" s="110"/>
      <c r="RFV223" s="110"/>
      <c r="RFW223" s="110"/>
      <c r="RFX223" s="110"/>
      <c r="RFY223" s="110"/>
      <c r="RFZ223" s="110"/>
      <c r="RGA223" s="110"/>
      <c r="RGB223" s="110"/>
      <c r="RGC223" s="110"/>
      <c r="RGD223" s="110"/>
      <c r="RGE223" s="110"/>
      <c r="RGF223" s="110"/>
      <c r="RGG223" s="110"/>
      <c r="RGH223" s="110"/>
      <c r="RGI223" s="110"/>
      <c r="RGJ223" s="110"/>
      <c r="RGK223" s="110"/>
      <c r="RGL223" s="110"/>
      <c r="RGM223" s="110"/>
      <c r="RGN223" s="110"/>
      <c r="RGO223" s="110"/>
      <c r="RGP223" s="110"/>
      <c r="RGQ223" s="110"/>
      <c r="RGR223" s="110"/>
      <c r="RGS223" s="110"/>
      <c r="RGT223" s="110"/>
      <c r="RGU223" s="110"/>
      <c r="RGV223" s="110"/>
      <c r="RGW223" s="110"/>
      <c r="RGX223" s="110"/>
      <c r="RGY223" s="110"/>
      <c r="RGZ223" s="110"/>
      <c r="RHA223" s="110"/>
      <c r="RHB223" s="110"/>
      <c r="RHC223" s="110"/>
      <c r="RHD223" s="110"/>
      <c r="RHE223" s="110"/>
      <c r="RHF223" s="110"/>
      <c r="RHG223" s="110"/>
      <c r="RHH223" s="110"/>
      <c r="RHI223" s="110"/>
      <c r="RHJ223" s="110"/>
      <c r="RHK223" s="110"/>
      <c r="RHL223" s="110"/>
      <c r="RHM223" s="110"/>
      <c r="RHN223" s="110"/>
      <c r="RHO223" s="110"/>
      <c r="RHP223" s="110"/>
      <c r="RHQ223" s="110"/>
      <c r="RHR223" s="110"/>
      <c r="RHS223" s="110"/>
      <c r="RHT223" s="110"/>
      <c r="RHU223" s="110"/>
      <c r="RHV223" s="110"/>
      <c r="RHW223" s="110"/>
      <c r="RHX223" s="110"/>
      <c r="RHY223" s="110"/>
      <c r="RHZ223" s="110"/>
      <c r="RIA223" s="110"/>
      <c r="RIB223" s="110"/>
      <c r="RIC223" s="110"/>
      <c r="RID223" s="110"/>
      <c r="RIE223" s="110"/>
      <c r="RIF223" s="110"/>
      <c r="RIG223" s="110"/>
      <c r="RIH223" s="110"/>
      <c r="RII223" s="110"/>
      <c r="RIJ223" s="110"/>
      <c r="RIK223" s="110"/>
      <c r="RIL223" s="110"/>
      <c r="RIM223" s="110"/>
      <c r="RIN223" s="110"/>
      <c r="RIO223" s="110"/>
      <c r="RIP223" s="110"/>
      <c r="RIQ223" s="110"/>
      <c r="RIR223" s="110"/>
      <c r="RIS223" s="110"/>
      <c r="RIT223" s="110"/>
      <c r="RIU223" s="110"/>
      <c r="RIV223" s="110"/>
      <c r="RIW223" s="110"/>
      <c r="RIX223" s="110"/>
      <c r="RIY223" s="110"/>
      <c r="RIZ223" s="110"/>
      <c r="RJA223" s="110"/>
      <c r="RJB223" s="110"/>
      <c r="RJC223" s="110"/>
      <c r="RJD223" s="110"/>
      <c r="RJE223" s="110"/>
      <c r="RJF223" s="110"/>
      <c r="RJG223" s="110"/>
      <c r="RJH223" s="110"/>
      <c r="RJI223" s="110"/>
      <c r="RJJ223" s="110"/>
      <c r="RJK223" s="110"/>
      <c r="RJL223" s="110"/>
      <c r="RJM223" s="110"/>
      <c r="RJN223" s="110"/>
      <c r="RJO223" s="110"/>
      <c r="RJP223" s="110"/>
      <c r="RJQ223" s="110"/>
      <c r="RJR223" s="110"/>
      <c r="RJS223" s="110"/>
      <c r="RJT223" s="110"/>
      <c r="RJU223" s="110"/>
      <c r="RJV223" s="110"/>
      <c r="RJW223" s="110"/>
      <c r="RJX223" s="110"/>
      <c r="RJY223" s="110"/>
      <c r="RJZ223" s="110"/>
      <c r="RKA223" s="110"/>
      <c r="RKB223" s="110"/>
      <c r="RKC223" s="110"/>
      <c r="RKD223" s="110"/>
      <c r="RKE223" s="110"/>
      <c r="RKF223" s="110"/>
      <c r="RKG223" s="110"/>
      <c r="RKH223" s="110"/>
      <c r="RKI223" s="110"/>
      <c r="RKJ223" s="110"/>
      <c r="RKK223" s="110"/>
      <c r="RKL223" s="110"/>
      <c r="RKM223" s="110"/>
      <c r="RKN223" s="110"/>
      <c r="RKO223" s="110"/>
      <c r="RKP223" s="110"/>
      <c r="RKQ223" s="110"/>
      <c r="RKR223" s="110"/>
      <c r="RKS223" s="110"/>
      <c r="RKT223" s="110"/>
      <c r="RKU223" s="110"/>
      <c r="RKV223" s="110"/>
      <c r="RKW223" s="110"/>
      <c r="RKX223" s="110"/>
      <c r="RKY223" s="110"/>
      <c r="RKZ223" s="110"/>
      <c r="RLA223" s="110"/>
      <c r="RLB223" s="110"/>
      <c r="RLC223" s="110"/>
      <c r="RLD223" s="110"/>
      <c r="RLE223" s="110"/>
      <c r="RLF223" s="110"/>
      <c r="RLG223" s="110"/>
      <c r="RLH223" s="110"/>
      <c r="RLI223" s="110"/>
      <c r="RLJ223" s="110"/>
      <c r="RLK223" s="110"/>
      <c r="RLL223" s="110"/>
      <c r="RLM223" s="110"/>
      <c r="RLN223" s="110"/>
      <c r="RLO223" s="110"/>
      <c r="RLP223" s="110"/>
      <c r="RLQ223" s="110"/>
      <c r="RLR223" s="110"/>
      <c r="RLS223" s="110"/>
      <c r="RLT223" s="110"/>
      <c r="RLU223" s="110"/>
      <c r="RLV223" s="110"/>
      <c r="RLW223" s="110"/>
      <c r="RLX223" s="110"/>
      <c r="RLY223" s="110"/>
      <c r="RLZ223" s="110"/>
      <c r="RMA223" s="110"/>
      <c r="RMB223" s="110"/>
      <c r="RMC223" s="110"/>
      <c r="RMD223" s="110"/>
      <c r="RME223" s="110"/>
      <c r="RMF223" s="110"/>
      <c r="RMG223" s="110"/>
      <c r="RMH223" s="110"/>
      <c r="RMI223" s="110"/>
      <c r="RMJ223" s="110"/>
      <c r="RMK223" s="110"/>
      <c r="RML223" s="110"/>
      <c r="RMM223" s="110"/>
      <c r="RMN223" s="110"/>
      <c r="RMO223" s="110"/>
      <c r="RMP223" s="110"/>
      <c r="RMQ223" s="110"/>
      <c r="RMR223" s="110"/>
      <c r="RMS223" s="110"/>
      <c r="RMT223" s="110"/>
      <c r="RMU223" s="110"/>
      <c r="RMV223" s="110"/>
      <c r="RMW223" s="110"/>
      <c r="RMX223" s="110"/>
      <c r="RMY223" s="110"/>
      <c r="RMZ223" s="110"/>
      <c r="RNA223" s="110"/>
      <c r="RNB223" s="110"/>
      <c r="RNC223" s="110"/>
      <c r="RND223" s="110"/>
      <c r="RNE223" s="110"/>
      <c r="RNF223" s="110"/>
      <c r="RNG223" s="110"/>
      <c r="RNH223" s="110"/>
      <c r="RNI223" s="110"/>
      <c r="RNJ223" s="110"/>
      <c r="RNK223" s="110"/>
      <c r="RNL223" s="110"/>
      <c r="RNM223" s="110"/>
      <c r="RNN223" s="110"/>
      <c r="RNO223" s="110"/>
      <c r="RNP223" s="110"/>
      <c r="RNQ223" s="110"/>
      <c r="RNR223" s="110"/>
      <c r="RNS223" s="110"/>
      <c r="RNT223" s="110"/>
      <c r="RNU223" s="110"/>
      <c r="RNV223" s="110"/>
      <c r="RNW223" s="110"/>
      <c r="RNX223" s="110"/>
      <c r="RNY223" s="110"/>
      <c r="RNZ223" s="110"/>
      <c r="ROA223" s="110"/>
      <c r="ROB223" s="110"/>
      <c r="ROC223" s="110"/>
      <c r="ROD223" s="110"/>
      <c r="ROE223" s="110"/>
      <c r="ROF223" s="110"/>
      <c r="ROG223" s="110"/>
      <c r="ROH223" s="110"/>
      <c r="ROI223" s="110"/>
      <c r="ROJ223" s="110"/>
      <c r="ROK223" s="110"/>
      <c r="ROL223" s="110"/>
      <c r="ROM223" s="110"/>
      <c r="RON223" s="110"/>
      <c r="ROO223" s="110"/>
      <c r="ROP223" s="110"/>
      <c r="ROQ223" s="110"/>
      <c r="ROR223" s="110"/>
      <c r="ROS223" s="110"/>
      <c r="ROT223" s="110"/>
      <c r="ROU223" s="110"/>
      <c r="ROV223" s="110"/>
      <c r="ROW223" s="110"/>
      <c r="ROX223" s="110"/>
      <c r="ROY223" s="110"/>
      <c r="ROZ223" s="110"/>
      <c r="RPA223" s="110"/>
      <c r="RPB223" s="110"/>
      <c r="RPC223" s="110"/>
      <c r="RPD223" s="110"/>
      <c r="RPE223" s="110"/>
      <c r="RPF223" s="110"/>
      <c r="RPG223" s="110"/>
      <c r="RPH223" s="110"/>
      <c r="RPI223" s="110"/>
      <c r="RPJ223" s="110"/>
      <c r="RPK223" s="110"/>
      <c r="RPL223" s="110"/>
      <c r="RPM223" s="110"/>
      <c r="RPN223" s="110"/>
      <c r="RPO223" s="110"/>
      <c r="RPP223" s="110"/>
      <c r="RPQ223" s="110"/>
      <c r="RPR223" s="110"/>
      <c r="RPS223" s="110"/>
      <c r="RPT223" s="110"/>
      <c r="RPU223" s="110"/>
      <c r="RPV223" s="110"/>
      <c r="RPW223" s="110"/>
      <c r="RPX223" s="110"/>
      <c r="RPY223" s="110"/>
      <c r="RPZ223" s="110"/>
      <c r="RQA223" s="110"/>
      <c r="RQB223" s="110"/>
      <c r="RQC223" s="110"/>
      <c r="RQD223" s="110"/>
      <c r="RQE223" s="110"/>
      <c r="RQF223" s="110"/>
      <c r="RQG223" s="110"/>
      <c r="RQH223" s="110"/>
      <c r="RQI223" s="110"/>
      <c r="RQJ223" s="110"/>
      <c r="RQK223" s="110"/>
      <c r="RQL223" s="110"/>
      <c r="RQM223" s="110"/>
      <c r="RQN223" s="110"/>
      <c r="RQO223" s="110"/>
      <c r="RQP223" s="110"/>
      <c r="RQQ223" s="110"/>
      <c r="RQR223" s="110"/>
      <c r="RQS223" s="110"/>
      <c r="RQT223" s="110"/>
      <c r="RQU223" s="110"/>
      <c r="RQV223" s="110"/>
      <c r="RQW223" s="110"/>
      <c r="RQX223" s="110"/>
      <c r="RQY223" s="110"/>
      <c r="RQZ223" s="110"/>
      <c r="RRA223" s="110"/>
      <c r="RRB223" s="110"/>
      <c r="RRC223" s="110"/>
      <c r="RRD223" s="110"/>
      <c r="RRE223" s="110"/>
      <c r="RRF223" s="110"/>
      <c r="RRG223" s="110"/>
      <c r="RRH223" s="110"/>
      <c r="RRI223" s="110"/>
      <c r="RRJ223" s="110"/>
      <c r="RRK223" s="110"/>
      <c r="RRL223" s="110"/>
      <c r="RRM223" s="110"/>
      <c r="RRN223" s="110"/>
      <c r="RRO223" s="110"/>
      <c r="RRP223" s="110"/>
      <c r="RRQ223" s="110"/>
      <c r="RRR223" s="110"/>
      <c r="RRS223" s="110"/>
      <c r="RRT223" s="110"/>
      <c r="RRU223" s="110"/>
      <c r="RRV223" s="110"/>
      <c r="RRW223" s="110"/>
      <c r="RRX223" s="110"/>
      <c r="RRY223" s="110"/>
      <c r="RRZ223" s="110"/>
      <c r="RSA223" s="110"/>
      <c r="RSB223" s="110"/>
      <c r="RSC223" s="110"/>
      <c r="RSD223" s="110"/>
      <c r="RSE223" s="110"/>
      <c r="RSF223" s="110"/>
      <c r="RSG223" s="110"/>
      <c r="RSH223" s="110"/>
      <c r="RSI223" s="110"/>
      <c r="RSJ223" s="110"/>
      <c r="RSK223" s="110"/>
      <c r="RSL223" s="110"/>
      <c r="RSM223" s="110"/>
      <c r="RSN223" s="110"/>
      <c r="RSO223" s="110"/>
      <c r="RSP223" s="110"/>
      <c r="RSQ223" s="110"/>
      <c r="RSR223" s="110"/>
      <c r="RSS223" s="110"/>
      <c r="RST223" s="110"/>
      <c r="RSU223" s="110"/>
      <c r="RSV223" s="110"/>
      <c r="RSW223" s="110"/>
      <c r="RSX223" s="110"/>
      <c r="RSY223" s="110"/>
      <c r="RSZ223" s="110"/>
      <c r="RTA223" s="110"/>
      <c r="RTB223" s="110"/>
      <c r="RTC223" s="110"/>
      <c r="RTD223" s="110"/>
      <c r="RTE223" s="110"/>
      <c r="RTF223" s="110"/>
      <c r="RTG223" s="110"/>
      <c r="RTH223" s="110"/>
      <c r="RTI223" s="110"/>
      <c r="RTJ223" s="110"/>
      <c r="RTK223" s="110"/>
      <c r="RTL223" s="110"/>
      <c r="RTM223" s="110"/>
      <c r="RTN223" s="110"/>
      <c r="RTO223" s="110"/>
      <c r="RTP223" s="110"/>
      <c r="RTQ223" s="110"/>
      <c r="RTR223" s="110"/>
      <c r="RTS223" s="110"/>
      <c r="RTT223" s="110"/>
      <c r="RTU223" s="110"/>
      <c r="RTV223" s="110"/>
      <c r="RTW223" s="110"/>
      <c r="RTX223" s="110"/>
      <c r="RTY223" s="110"/>
      <c r="RTZ223" s="110"/>
      <c r="RUA223" s="110"/>
      <c r="RUB223" s="110"/>
      <c r="RUC223" s="110"/>
      <c r="RUD223" s="110"/>
      <c r="RUE223" s="110"/>
      <c r="RUF223" s="110"/>
      <c r="RUG223" s="110"/>
      <c r="RUH223" s="110"/>
      <c r="RUI223" s="110"/>
      <c r="RUJ223" s="110"/>
      <c r="RUK223" s="110"/>
      <c r="RUL223" s="110"/>
      <c r="RUM223" s="110"/>
      <c r="RUN223" s="110"/>
      <c r="RUO223" s="110"/>
      <c r="RUP223" s="110"/>
      <c r="RUQ223" s="110"/>
      <c r="RUR223" s="110"/>
      <c r="RUS223" s="110"/>
      <c r="RUT223" s="110"/>
      <c r="RUU223" s="110"/>
      <c r="RUV223" s="110"/>
      <c r="RUW223" s="110"/>
      <c r="RUX223" s="110"/>
      <c r="RUY223" s="110"/>
      <c r="RUZ223" s="110"/>
      <c r="RVA223" s="110"/>
      <c r="RVB223" s="110"/>
      <c r="RVC223" s="110"/>
      <c r="RVD223" s="110"/>
      <c r="RVE223" s="110"/>
      <c r="RVF223" s="110"/>
      <c r="RVG223" s="110"/>
      <c r="RVH223" s="110"/>
      <c r="RVI223" s="110"/>
      <c r="RVJ223" s="110"/>
      <c r="RVK223" s="110"/>
      <c r="RVL223" s="110"/>
      <c r="RVM223" s="110"/>
      <c r="RVN223" s="110"/>
      <c r="RVO223" s="110"/>
      <c r="RVP223" s="110"/>
      <c r="RVQ223" s="110"/>
      <c r="RVR223" s="110"/>
      <c r="RVS223" s="110"/>
      <c r="RVT223" s="110"/>
      <c r="RVU223" s="110"/>
      <c r="RVV223" s="110"/>
      <c r="RVW223" s="110"/>
      <c r="RVX223" s="110"/>
      <c r="RVY223" s="110"/>
      <c r="RVZ223" s="110"/>
      <c r="RWA223" s="110"/>
      <c r="RWB223" s="110"/>
      <c r="RWC223" s="110"/>
      <c r="RWD223" s="110"/>
      <c r="RWE223" s="110"/>
      <c r="RWF223" s="110"/>
      <c r="RWG223" s="110"/>
      <c r="RWH223" s="110"/>
      <c r="RWI223" s="110"/>
      <c r="RWJ223" s="110"/>
      <c r="RWK223" s="110"/>
      <c r="RWL223" s="110"/>
      <c r="RWM223" s="110"/>
      <c r="RWN223" s="110"/>
      <c r="RWO223" s="110"/>
      <c r="RWP223" s="110"/>
      <c r="RWQ223" s="110"/>
      <c r="RWR223" s="110"/>
      <c r="RWS223" s="110"/>
      <c r="RWT223" s="110"/>
      <c r="RWU223" s="110"/>
      <c r="RWV223" s="110"/>
      <c r="RWW223" s="110"/>
      <c r="RWX223" s="110"/>
      <c r="RWY223" s="110"/>
      <c r="RWZ223" s="110"/>
      <c r="RXA223" s="110"/>
      <c r="RXB223" s="110"/>
      <c r="RXC223" s="110"/>
      <c r="RXD223" s="110"/>
      <c r="RXE223" s="110"/>
      <c r="RXF223" s="110"/>
      <c r="RXG223" s="110"/>
      <c r="RXH223" s="110"/>
      <c r="RXI223" s="110"/>
      <c r="RXJ223" s="110"/>
      <c r="RXK223" s="110"/>
      <c r="RXL223" s="110"/>
      <c r="RXM223" s="110"/>
      <c r="RXN223" s="110"/>
      <c r="RXO223" s="110"/>
      <c r="RXP223" s="110"/>
      <c r="RXQ223" s="110"/>
      <c r="RXR223" s="110"/>
      <c r="RXS223" s="110"/>
      <c r="RXT223" s="110"/>
      <c r="RXU223" s="110"/>
      <c r="RXV223" s="110"/>
      <c r="RXW223" s="110"/>
      <c r="RXX223" s="110"/>
      <c r="RXY223" s="110"/>
      <c r="RXZ223" s="110"/>
      <c r="RYA223" s="110"/>
      <c r="RYB223" s="110"/>
      <c r="RYC223" s="110"/>
      <c r="RYD223" s="110"/>
      <c r="RYE223" s="110"/>
      <c r="RYF223" s="110"/>
      <c r="RYG223" s="110"/>
      <c r="RYH223" s="110"/>
      <c r="RYI223" s="110"/>
      <c r="RYJ223" s="110"/>
      <c r="RYK223" s="110"/>
      <c r="RYL223" s="110"/>
      <c r="RYM223" s="110"/>
      <c r="RYN223" s="110"/>
      <c r="RYO223" s="110"/>
      <c r="RYP223" s="110"/>
      <c r="RYQ223" s="110"/>
      <c r="RYR223" s="110"/>
      <c r="RYS223" s="110"/>
      <c r="RYT223" s="110"/>
      <c r="RYU223" s="110"/>
      <c r="RYV223" s="110"/>
      <c r="RYW223" s="110"/>
      <c r="RYX223" s="110"/>
      <c r="RYY223" s="110"/>
      <c r="RYZ223" s="110"/>
      <c r="RZA223" s="110"/>
      <c r="RZB223" s="110"/>
      <c r="RZC223" s="110"/>
      <c r="RZD223" s="110"/>
      <c r="RZE223" s="110"/>
      <c r="RZF223" s="110"/>
      <c r="RZG223" s="110"/>
      <c r="RZH223" s="110"/>
      <c r="RZI223" s="110"/>
      <c r="RZJ223" s="110"/>
      <c r="RZK223" s="110"/>
      <c r="RZL223" s="110"/>
      <c r="RZM223" s="110"/>
      <c r="RZN223" s="110"/>
      <c r="RZO223" s="110"/>
      <c r="RZP223" s="110"/>
      <c r="RZQ223" s="110"/>
      <c r="RZR223" s="110"/>
      <c r="RZS223" s="110"/>
      <c r="RZT223" s="110"/>
      <c r="RZU223" s="110"/>
      <c r="RZV223" s="110"/>
      <c r="RZW223" s="110"/>
      <c r="RZX223" s="110"/>
      <c r="RZY223" s="110"/>
      <c r="RZZ223" s="110"/>
      <c r="SAA223" s="110"/>
      <c r="SAB223" s="110"/>
      <c r="SAC223" s="110"/>
      <c r="SAD223" s="110"/>
      <c r="SAE223" s="110"/>
      <c r="SAF223" s="110"/>
      <c r="SAG223" s="110"/>
      <c r="SAH223" s="110"/>
      <c r="SAI223" s="110"/>
      <c r="SAJ223" s="110"/>
      <c r="SAK223" s="110"/>
      <c r="SAL223" s="110"/>
      <c r="SAM223" s="110"/>
      <c r="SAN223" s="110"/>
      <c r="SAO223" s="110"/>
      <c r="SAP223" s="110"/>
      <c r="SAQ223" s="110"/>
      <c r="SAR223" s="110"/>
      <c r="SAS223" s="110"/>
      <c r="SAT223" s="110"/>
      <c r="SAU223" s="110"/>
      <c r="SAV223" s="110"/>
      <c r="SAW223" s="110"/>
      <c r="SAX223" s="110"/>
      <c r="SAY223" s="110"/>
      <c r="SAZ223" s="110"/>
      <c r="SBA223" s="110"/>
      <c r="SBB223" s="110"/>
      <c r="SBC223" s="110"/>
      <c r="SBD223" s="110"/>
      <c r="SBE223" s="110"/>
      <c r="SBF223" s="110"/>
      <c r="SBG223" s="110"/>
      <c r="SBH223" s="110"/>
      <c r="SBI223" s="110"/>
      <c r="SBJ223" s="110"/>
      <c r="SBK223" s="110"/>
      <c r="SBL223" s="110"/>
      <c r="SBM223" s="110"/>
      <c r="SBN223" s="110"/>
      <c r="SBO223" s="110"/>
      <c r="SBP223" s="110"/>
      <c r="SBQ223" s="110"/>
      <c r="SBR223" s="110"/>
      <c r="SBS223" s="110"/>
      <c r="SBT223" s="110"/>
      <c r="SBU223" s="110"/>
      <c r="SBV223" s="110"/>
      <c r="SBW223" s="110"/>
      <c r="SBX223" s="110"/>
      <c r="SBY223" s="110"/>
      <c r="SBZ223" s="110"/>
      <c r="SCA223" s="110"/>
      <c r="SCB223" s="110"/>
      <c r="SCC223" s="110"/>
      <c r="SCD223" s="110"/>
      <c r="SCE223" s="110"/>
      <c r="SCF223" s="110"/>
      <c r="SCG223" s="110"/>
      <c r="SCH223" s="110"/>
      <c r="SCI223" s="110"/>
      <c r="SCJ223" s="110"/>
      <c r="SCK223" s="110"/>
      <c r="SCL223" s="110"/>
      <c r="SCM223" s="110"/>
      <c r="SCN223" s="110"/>
      <c r="SCO223" s="110"/>
      <c r="SCP223" s="110"/>
      <c r="SCQ223" s="110"/>
      <c r="SCR223" s="110"/>
      <c r="SCS223" s="110"/>
      <c r="SCT223" s="110"/>
      <c r="SCU223" s="110"/>
      <c r="SCV223" s="110"/>
      <c r="SCW223" s="110"/>
      <c r="SCX223" s="110"/>
      <c r="SCY223" s="110"/>
      <c r="SCZ223" s="110"/>
      <c r="SDA223" s="110"/>
      <c r="SDB223" s="110"/>
      <c r="SDC223" s="110"/>
      <c r="SDD223" s="110"/>
      <c r="SDE223" s="110"/>
      <c r="SDF223" s="110"/>
      <c r="SDG223" s="110"/>
      <c r="SDH223" s="110"/>
      <c r="SDI223" s="110"/>
      <c r="SDJ223" s="110"/>
      <c r="SDK223" s="110"/>
      <c r="SDL223" s="110"/>
      <c r="SDM223" s="110"/>
      <c r="SDN223" s="110"/>
      <c r="SDO223" s="110"/>
      <c r="SDP223" s="110"/>
      <c r="SDQ223" s="110"/>
      <c r="SDR223" s="110"/>
      <c r="SDS223" s="110"/>
      <c r="SDT223" s="110"/>
      <c r="SDU223" s="110"/>
      <c r="SDV223" s="110"/>
      <c r="SDW223" s="110"/>
      <c r="SDX223" s="110"/>
      <c r="SDY223" s="110"/>
      <c r="SDZ223" s="110"/>
      <c r="SEA223" s="110"/>
      <c r="SEB223" s="110"/>
      <c r="SEC223" s="110"/>
      <c r="SED223" s="110"/>
      <c r="SEE223" s="110"/>
      <c r="SEF223" s="110"/>
      <c r="SEG223" s="110"/>
      <c r="SEH223" s="110"/>
      <c r="SEI223" s="110"/>
      <c r="SEJ223" s="110"/>
      <c r="SEK223" s="110"/>
      <c r="SEL223" s="110"/>
      <c r="SEM223" s="110"/>
      <c r="SEN223" s="110"/>
      <c r="SEO223" s="110"/>
      <c r="SEP223" s="110"/>
      <c r="SEQ223" s="110"/>
      <c r="SER223" s="110"/>
      <c r="SES223" s="110"/>
      <c r="SET223" s="110"/>
      <c r="SEU223" s="110"/>
      <c r="SEV223" s="110"/>
      <c r="SEW223" s="110"/>
      <c r="SEX223" s="110"/>
      <c r="SEY223" s="110"/>
      <c r="SEZ223" s="110"/>
      <c r="SFA223" s="110"/>
      <c r="SFB223" s="110"/>
      <c r="SFC223" s="110"/>
      <c r="SFD223" s="110"/>
      <c r="SFE223" s="110"/>
      <c r="SFF223" s="110"/>
      <c r="SFG223" s="110"/>
      <c r="SFH223" s="110"/>
      <c r="SFI223" s="110"/>
      <c r="SFJ223" s="110"/>
      <c r="SFK223" s="110"/>
      <c r="SFL223" s="110"/>
      <c r="SFM223" s="110"/>
      <c r="SFN223" s="110"/>
      <c r="SFO223" s="110"/>
      <c r="SFP223" s="110"/>
      <c r="SFQ223" s="110"/>
      <c r="SFR223" s="110"/>
      <c r="SFS223" s="110"/>
      <c r="SFT223" s="110"/>
      <c r="SFU223" s="110"/>
      <c r="SFV223" s="110"/>
      <c r="SFW223" s="110"/>
      <c r="SFX223" s="110"/>
      <c r="SFY223" s="110"/>
      <c r="SFZ223" s="110"/>
      <c r="SGA223" s="110"/>
      <c r="SGB223" s="110"/>
      <c r="SGC223" s="110"/>
      <c r="SGD223" s="110"/>
      <c r="SGE223" s="110"/>
      <c r="SGF223" s="110"/>
      <c r="SGG223" s="110"/>
      <c r="SGH223" s="110"/>
      <c r="SGI223" s="110"/>
      <c r="SGJ223" s="110"/>
      <c r="SGK223" s="110"/>
      <c r="SGL223" s="110"/>
      <c r="SGM223" s="110"/>
      <c r="SGN223" s="110"/>
      <c r="SGO223" s="110"/>
      <c r="SGP223" s="110"/>
      <c r="SGQ223" s="110"/>
      <c r="SGR223" s="110"/>
      <c r="SGS223" s="110"/>
      <c r="SGT223" s="110"/>
      <c r="SGU223" s="110"/>
      <c r="SGV223" s="110"/>
      <c r="SGW223" s="110"/>
      <c r="SGX223" s="110"/>
      <c r="SGY223" s="110"/>
      <c r="SGZ223" s="110"/>
      <c r="SHA223" s="110"/>
      <c r="SHB223" s="110"/>
      <c r="SHC223" s="110"/>
      <c r="SHD223" s="110"/>
      <c r="SHE223" s="110"/>
      <c r="SHF223" s="110"/>
      <c r="SHG223" s="110"/>
      <c r="SHH223" s="110"/>
      <c r="SHI223" s="110"/>
      <c r="SHJ223" s="110"/>
      <c r="SHK223" s="110"/>
      <c r="SHL223" s="110"/>
      <c r="SHM223" s="110"/>
      <c r="SHN223" s="110"/>
      <c r="SHO223" s="110"/>
      <c r="SHP223" s="110"/>
      <c r="SHQ223" s="110"/>
      <c r="SHR223" s="110"/>
      <c r="SHS223" s="110"/>
      <c r="SHT223" s="110"/>
      <c r="SHU223" s="110"/>
      <c r="SHV223" s="110"/>
      <c r="SHW223" s="110"/>
      <c r="SHX223" s="110"/>
      <c r="SHY223" s="110"/>
      <c r="SHZ223" s="110"/>
      <c r="SIA223" s="110"/>
      <c r="SIB223" s="110"/>
      <c r="SIC223" s="110"/>
      <c r="SID223" s="110"/>
      <c r="SIE223" s="110"/>
      <c r="SIF223" s="110"/>
      <c r="SIG223" s="110"/>
      <c r="SIH223" s="110"/>
      <c r="SII223" s="110"/>
      <c r="SIJ223" s="110"/>
      <c r="SIK223" s="110"/>
      <c r="SIL223" s="110"/>
      <c r="SIM223" s="110"/>
      <c r="SIN223" s="110"/>
      <c r="SIO223" s="110"/>
      <c r="SIP223" s="110"/>
      <c r="SIQ223" s="110"/>
      <c r="SIR223" s="110"/>
      <c r="SIS223" s="110"/>
      <c r="SIT223" s="110"/>
      <c r="SIU223" s="110"/>
      <c r="SIV223" s="110"/>
      <c r="SIW223" s="110"/>
      <c r="SIX223" s="110"/>
      <c r="SIY223" s="110"/>
      <c r="SIZ223" s="110"/>
      <c r="SJA223" s="110"/>
      <c r="SJB223" s="110"/>
      <c r="SJC223" s="110"/>
      <c r="SJD223" s="110"/>
      <c r="SJE223" s="110"/>
      <c r="SJF223" s="110"/>
      <c r="SJG223" s="110"/>
      <c r="SJH223" s="110"/>
      <c r="SJI223" s="110"/>
      <c r="SJJ223" s="110"/>
      <c r="SJK223" s="110"/>
      <c r="SJL223" s="110"/>
      <c r="SJM223" s="110"/>
      <c r="SJN223" s="110"/>
      <c r="SJO223" s="110"/>
      <c r="SJP223" s="110"/>
      <c r="SJQ223" s="110"/>
      <c r="SJR223" s="110"/>
      <c r="SJS223" s="110"/>
      <c r="SJT223" s="110"/>
      <c r="SJU223" s="110"/>
      <c r="SJV223" s="110"/>
      <c r="SJW223" s="110"/>
      <c r="SJX223" s="110"/>
      <c r="SJY223" s="110"/>
      <c r="SJZ223" s="110"/>
      <c r="SKA223" s="110"/>
      <c r="SKB223" s="110"/>
      <c r="SKC223" s="110"/>
      <c r="SKD223" s="110"/>
      <c r="SKE223" s="110"/>
      <c r="SKF223" s="110"/>
      <c r="SKG223" s="110"/>
      <c r="SKH223" s="110"/>
      <c r="SKI223" s="110"/>
      <c r="SKJ223" s="110"/>
      <c r="SKK223" s="110"/>
      <c r="SKL223" s="110"/>
      <c r="SKM223" s="110"/>
      <c r="SKN223" s="110"/>
      <c r="SKO223" s="110"/>
      <c r="SKP223" s="110"/>
      <c r="SKQ223" s="110"/>
      <c r="SKR223" s="110"/>
      <c r="SKS223" s="110"/>
      <c r="SKT223" s="110"/>
      <c r="SKU223" s="110"/>
      <c r="SKV223" s="110"/>
      <c r="SKW223" s="110"/>
      <c r="SKX223" s="110"/>
      <c r="SKY223" s="110"/>
      <c r="SKZ223" s="110"/>
      <c r="SLA223" s="110"/>
      <c r="SLB223" s="110"/>
      <c r="SLC223" s="110"/>
      <c r="SLD223" s="110"/>
      <c r="SLE223" s="110"/>
      <c r="SLF223" s="110"/>
      <c r="SLG223" s="110"/>
      <c r="SLH223" s="110"/>
      <c r="SLI223" s="110"/>
      <c r="SLJ223" s="110"/>
      <c r="SLK223" s="110"/>
      <c r="SLL223" s="110"/>
      <c r="SLM223" s="110"/>
      <c r="SLN223" s="110"/>
      <c r="SLO223" s="110"/>
      <c r="SLP223" s="110"/>
      <c r="SLQ223" s="110"/>
      <c r="SLR223" s="110"/>
      <c r="SLS223" s="110"/>
      <c r="SLT223" s="110"/>
      <c r="SLU223" s="110"/>
      <c r="SLV223" s="110"/>
      <c r="SLW223" s="110"/>
      <c r="SLX223" s="110"/>
      <c r="SLY223" s="110"/>
      <c r="SLZ223" s="110"/>
      <c r="SMA223" s="110"/>
      <c r="SMB223" s="110"/>
      <c r="SMC223" s="110"/>
      <c r="SMD223" s="110"/>
      <c r="SME223" s="110"/>
      <c r="SMF223" s="110"/>
      <c r="SMG223" s="110"/>
      <c r="SMH223" s="110"/>
      <c r="SMI223" s="110"/>
      <c r="SMJ223" s="110"/>
      <c r="SMK223" s="110"/>
      <c r="SML223" s="110"/>
      <c r="SMM223" s="110"/>
      <c r="SMN223" s="110"/>
      <c r="SMO223" s="110"/>
      <c r="SMP223" s="110"/>
      <c r="SMQ223" s="110"/>
      <c r="SMR223" s="110"/>
      <c r="SMS223" s="110"/>
      <c r="SMT223" s="110"/>
      <c r="SMU223" s="110"/>
      <c r="SMV223" s="110"/>
      <c r="SMW223" s="110"/>
      <c r="SMX223" s="110"/>
      <c r="SMY223" s="110"/>
      <c r="SMZ223" s="110"/>
      <c r="SNA223" s="110"/>
      <c r="SNB223" s="110"/>
      <c r="SNC223" s="110"/>
      <c r="SND223" s="110"/>
      <c r="SNE223" s="110"/>
      <c r="SNF223" s="110"/>
      <c r="SNG223" s="110"/>
      <c r="SNH223" s="110"/>
      <c r="SNI223" s="110"/>
      <c r="SNJ223" s="110"/>
      <c r="SNK223" s="110"/>
      <c r="SNL223" s="110"/>
      <c r="SNM223" s="110"/>
      <c r="SNN223" s="110"/>
      <c r="SNO223" s="110"/>
      <c r="SNP223" s="110"/>
      <c r="SNQ223" s="110"/>
      <c r="SNR223" s="110"/>
      <c r="SNS223" s="110"/>
      <c r="SNT223" s="110"/>
      <c r="SNU223" s="110"/>
      <c r="SNV223" s="110"/>
      <c r="SNW223" s="110"/>
      <c r="SNX223" s="110"/>
      <c r="SNY223" s="110"/>
      <c r="SNZ223" s="110"/>
      <c r="SOA223" s="110"/>
      <c r="SOB223" s="110"/>
      <c r="SOC223" s="110"/>
      <c r="SOD223" s="110"/>
      <c r="SOE223" s="110"/>
      <c r="SOF223" s="110"/>
      <c r="SOG223" s="110"/>
      <c r="SOH223" s="110"/>
      <c r="SOI223" s="110"/>
      <c r="SOJ223" s="110"/>
      <c r="SOK223" s="110"/>
      <c r="SOL223" s="110"/>
      <c r="SOM223" s="110"/>
      <c r="SON223" s="110"/>
      <c r="SOO223" s="110"/>
      <c r="SOP223" s="110"/>
      <c r="SOQ223" s="110"/>
      <c r="SOR223" s="110"/>
      <c r="SOS223" s="110"/>
      <c r="SOT223" s="110"/>
      <c r="SOU223" s="110"/>
      <c r="SOV223" s="110"/>
      <c r="SOW223" s="110"/>
      <c r="SOX223" s="110"/>
      <c r="SOY223" s="110"/>
      <c r="SOZ223" s="110"/>
      <c r="SPA223" s="110"/>
      <c r="SPB223" s="110"/>
      <c r="SPC223" s="110"/>
      <c r="SPD223" s="110"/>
      <c r="SPE223" s="110"/>
      <c r="SPF223" s="110"/>
      <c r="SPG223" s="110"/>
      <c r="SPH223" s="110"/>
      <c r="SPI223" s="110"/>
      <c r="SPJ223" s="110"/>
      <c r="SPK223" s="110"/>
      <c r="SPL223" s="110"/>
      <c r="SPM223" s="110"/>
      <c r="SPN223" s="110"/>
      <c r="SPO223" s="110"/>
      <c r="SPP223" s="110"/>
      <c r="SPQ223" s="110"/>
      <c r="SPR223" s="110"/>
      <c r="SPS223" s="110"/>
      <c r="SPT223" s="110"/>
      <c r="SPU223" s="110"/>
      <c r="SPV223" s="110"/>
      <c r="SPW223" s="110"/>
      <c r="SPX223" s="110"/>
      <c r="SPY223" s="110"/>
      <c r="SPZ223" s="110"/>
      <c r="SQA223" s="110"/>
      <c r="SQB223" s="110"/>
      <c r="SQC223" s="110"/>
      <c r="SQD223" s="110"/>
      <c r="SQE223" s="110"/>
      <c r="SQF223" s="110"/>
      <c r="SQG223" s="110"/>
      <c r="SQH223" s="110"/>
      <c r="SQI223" s="110"/>
      <c r="SQJ223" s="110"/>
      <c r="SQK223" s="110"/>
      <c r="SQL223" s="110"/>
      <c r="SQM223" s="110"/>
      <c r="SQN223" s="110"/>
      <c r="SQO223" s="110"/>
      <c r="SQP223" s="110"/>
      <c r="SQQ223" s="110"/>
      <c r="SQR223" s="110"/>
      <c r="SQS223" s="110"/>
      <c r="SQT223" s="110"/>
      <c r="SQU223" s="110"/>
      <c r="SQV223" s="110"/>
      <c r="SQW223" s="110"/>
      <c r="SQX223" s="110"/>
      <c r="SQY223" s="110"/>
      <c r="SQZ223" s="110"/>
      <c r="SRA223" s="110"/>
      <c r="SRB223" s="110"/>
      <c r="SRC223" s="110"/>
      <c r="SRD223" s="110"/>
      <c r="SRE223" s="110"/>
      <c r="SRF223" s="110"/>
      <c r="SRG223" s="110"/>
      <c r="SRH223" s="110"/>
      <c r="SRI223" s="110"/>
      <c r="SRJ223" s="110"/>
      <c r="SRK223" s="110"/>
      <c r="SRL223" s="110"/>
      <c r="SRM223" s="110"/>
      <c r="SRN223" s="110"/>
      <c r="SRO223" s="110"/>
      <c r="SRP223" s="110"/>
      <c r="SRQ223" s="110"/>
      <c r="SRR223" s="110"/>
      <c r="SRS223" s="110"/>
      <c r="SRT223" s="110"/>
      <c r="SRU223" s="110"/>
      <c r="SRV223" s="110"/>
      <c r="SRW223" s="110"/>
      <c r="SRX223" s="110"/>
      <c r="SRY223" s="110"/>
      <c r="SRZ223" s="110"/>
      <c r="SSA223" s="110"/>
      <c r="SSB223" s="110"/>
      <c r="SSC223" s="110"/>
      <c r="SSD223" s="110"/>
      <c r="SSE223" s="110"/>
      <c r="SSF223" s="110"/>
      <c r="SSG223" s="110"/>
      <c r="SSH223" s="110"/>
      <c r="SSI223" s="110"/>
      <c r="SSJ223" s="110"/>
      <c r="SSK223" s="110"/>
      <c r="SSL223" s="110"/>
      <c r="SSM223" s="110"/>
      <c r="SSN223" s="110"/>
      <c r="SSO223" s="110"/>
      <c r="SSP223" s="110"/>
      <c r="SSQ223" s="110"/>
      <c r="SSR223" s="110"/>
      <c r="SSS223" s="110"/>
      <c r="SST223" s="110"/>
      <c r="SSU223" s="110"/>
      <c r="SSV223" s="110"/>
      <c r="SSW223" s="110"/>
      <c r="SSX223" s="110"/>
      <c r="SSY223" s="110"/>
      <c r="SSZ223" s="110"/>
      <c r="STA223" s="110"/>
      <c r="STB223" s="110"/>
      <c r="STC223" s="110"/>
      <c r="STD223" s="110"/>
      <c r="STE223" s="110"/>
      <c r="STF223" s="110"/>
      <c r="STG223" s="110"/>
      <c r="STH223" s="110"/>
      <c r="STI223" s="110"/>
      <c r="STJ223" s="110"/>
      <c r="STK223" s="110"/>
      <c r="STL223" s="110"/>
      <c r="STM223" s="110"/>
      <c r="STN223" s="110"/>
      <c r="STO223" s="110"/>
      <c r="STP223" s="110"/>
      <c r="STQ223" s="110"/>
      <c r="STR223" s="110"/>
      <c r="STS223" s="110"/>
      <c r="STT223" s="110"/>
      <c r="STU223" s="110"/>
      <c r="STV223" s="110"/>
      <c r="STW223" s="110"/>
      <c r="STX223" s="110"/>
      <c r="STY223" s="110"/>
      <c r="STZ223" s="110"/>
      <c r="SUA223" s="110"/>
      <c r="SUB223" s="110"/>
      <c r="SUC223" s="110"/>
      <c r="SUD223" s="110"/>
      <c r="SUE223" s="110"/>
      <c r="SUF223" s="110"/>
      <c r="SUG223" s="110"/>
      <c r="SUH223" s="110"/>
      <c r="SUI223" s="110"/>
      <c r="SUJ223" s="110"/>
      <c r="SUK223" s="110"/>
      <c r="SUL223" s="110"/>
      <c r="SUM223" s="110"/>
      <c r="SUN223" s="110"/>
      <c r="SUO223" s="110"/>
      <c r="SUP223" s="110"/>
      <c r="SUQ223" s="110"/>
      <c r="SUR223" s="110"/>
      <c r="SUS223" s="110"/>
      <c r="SUT223" s="110"/>
      <c r="SUU223" s="110"/>
      <c r="SUV223" s="110"/>
      <c r="SUW223" s="110"/>
      <c r="SUX223" s="110"/>
      <c r="SUY223" s="110"/>
      <c r="SUZ223" s="110"/>
      <c r="SVA223" s="110"/>
      <c r="SVB223" s="110"/>
      <c r="SVC223" s="110"/>
      <c r="SVD223" s="110"/>
      <c r="SVE223" s="110"/>
      <c r="SVF223" s="110"/>
      <c r="SVG223" s="110"/>
      <c r="SVH223" s="110"/>
      <c r="SVI223" s="110"/>
      <c r="SVJ223" s="110"/>
      <c r="SVK223" s="110"/>
      <c r="SVL223" s="110"/>
      <c r="SVM223" s="110"/>
      <c r="SVN223" s="110"/>
      <c r="SVO223" s="110"/>
      <c r="SVP223" s="110"/>
      <c r="SVQ223" s="110"/>
      <c r="SVR223" s="110"/>
      <c r="SVS223" s="110"/>
      <c r="SVT223" s="110"/>
      <c r="SVU223" s="110"/>
      <c r="SVV223" s="110"/>
      <c r="SVW223" s="110"/>
      <c r="SVX223" s="110"/>
      <c r="SVY223" s="110"/>
      <c r="SVZ223" s="110"/>
      <c r="SWA223" s="110"/>
      <c r="SWB223" s="110"/>
      <c r="SWC223" s="110"/>
      <c r="SWD223" s="110"/>
      <c r="SWE223" s="110"/>
      <c r="SWF223" s="110"/>
      <c r="SWG223" s="110"/>
      <c r="SWH223" s="110"/>
      <c r="SWI223" s="110"/>
      <c r="SWJ223" s="110"/>
      <c r="SWK223" s="110"/>
      <c r="SWL223" s="110"/>
      <c r="SWM223" s="110"/>
      <c r="SWN223" s="110"/>
      <c r="SWO223" s="110"/>
      <c r="SWP223" s="110"/>
      <c r="SWQ223" s="110"/>
      <c r="SWR223" s="110"/>
      <c r="SWS223" s="110"/>
      <c r="SWT223" s="110"/>
      <c r="SWU223" s="110"/>
      <c r="SWV223" s="110"/>
      <c r="SWW223" s="110"/>
      <c r="SWX223" s="110"/>
      <c r="SWY223" s="110"/>
      <c r="SWZ223" s="110"/>
      <c r="SXA223" s="110"/>
      <c r="SXB223" s="110"/>
      <c r="SXC223" s="110"/>
      <c r="SXD223" s="110"/>
      <c r="SXE223" s="110"/>
      <c r="SXF223" s="110"/>
      <c r="SXG223" s="110"/>
      <c r="SXH223" s="110"/>
      <c r="SXI223" s="110"/>
      <c r="SXJ223" s="110"/>
      <c r="SXK223" s="110"/>
      <c r="SXL223" s="110"/>
      <c r="SXM223" s="110"/>
      <c r="SXN223" s="110"/>
      <c r="SXO223" s="110"/>
      <c r="SXP223" s="110"/>
      <c r="SXQ223" s="110"/>
      <c r="SXR223" s="110"/>
      <c r="SXS223" s="110"/>
      <c r="SXT223" s="110"/>
      <c r="SXU223" s="110"/>
      <c r="SXV223" s="110"/>
      <c r="SXW223" s="110"/>
      <c r="SXX223" s="110"/>
      <c r="SXY223" s="110"/>
      <c r="SXZ223" s="110"/>
      <c r="SYA223" s="110"/>
      <c r="SYB223" s="110"/>
      <c r="SYC223" s="110"/>
      <c r="SYD223" s="110"/>
      <c r="SYE223" s="110"/>
      <c r="SYF223" s="110"/>
      <c r="SYG223" s="110"/>
      <c r="SYH223" s="110"/>
      <c r="SYI223" s="110"/>
      <c r="SYJ223" s="110"/>
      <c r="SYK223" s="110"/>
      <c r="SYL223" s="110"/>
      <c r="SYM223" s="110"/>
      <c r="SYN223" s="110"/>
      <c r="SYO223" s="110"/>
      <c r="SYP223" s="110"/>
      <c r="SYQ223" s="110"/>
      <c r="SYR223" s="110"/>
      <c r="SYS223" s="110"/>
      <c r="SYT223" s="110"/>
      <c r="SYU223" s="110"/>
      <c r="SYV223" s="110"/>
      <c r="SYW223" s="110"/>
      <c r="SYX223" s="110"/>
      <c r="SYY223" s="110"/>
      <c r="SYZ223" s="110"/>
      <c r="SZA223" s="110"/>
      <c r="SZB223" s="110"/>
      <c r="SZC223" s="110"/>
      <c r="SZD223" s="110"/>
      <c r="SZE223" s="110"/>
      <c r="SZF223" s="110"/>
      <c r="SZG223" s="110"/>
      <c r="SZH223" s="110"/>
      <c r="SZI223" s="110"/>
      <c r="SZJ223" s="110"/>
      <c r="SZK223" s="110"/>
      <c r="SZL223" s="110"/>
      <c r="SZM223" s="110"/>
      <c r="SZN223" s="110"/>
      <c r="SZO223" s="110"/>
      <c r="SZP223" s="110"/>
      <c r="SZQ223" s="110"/>
      <c r="SZR223" s="110"/>
      <c r="SZS223" s="110"/>
      <c r="SZT223" s="110"/>
      <c r="SZU223" s="110"/>
      <c r="SZV223" s="110"/>
      <c r="SZW223" s="110"/>
      <c r="SZX223" s="110"/>
      <c r="SZY223" s="110"/>
      <c r="SZZ223" s="110"/>
      <c r="TAA223" s="110"/>
      <c r="TAB223" s="110"/>
      <c r="TAC223" s="110"/>
      <c r="TAD223" s="110"/>
      <c r="TAE223" s="110"/>
      <c r="TAF223" s="110"/>
      <c r="TAG223" s="110"/>
      <c r="TAH223" s="110"/>
      <c r="TAI223" s="110"/>
      <c r="TAJ223" s="110"/>
      <c r="TAK223" s="110"/>
      <c r="TAL223" s="110"/>
      <c r="TAM223" s="110"/>
      <c r="TAN223" s="110"/>
      <c r="TAO223" s="110"/>
      <c r="TAP223" s="110"/>
      <c r="TAQ223" s="110"/>
      <c r="TAR223" s="110"/>
      <c r="TAS223" s="110"/>
      <c r="TAT223" s="110"/>
      <c r="TAU223" s="110"/>
      <c r="TAV223" s="110"/>
      <c r="TAW223" s="110"/>
      <c r="TAX223" s="110"/>
      <c r="TAY223" s="110"/>
      <c r="TAZ223" s="110"/>
      <c r="TBA223" s="110"/>
      <c r="TBB223" s="110"/>
      <c r="TBC223" s="110"/>
      <c r="TBD223" s="110"/>
      <c r="TBE223" s="110"/>
      <c r="TBF223" s="110"/>
      <c r="TBG223" s="110"/>
      <c r="TBH223" s="110"/>
      <c r="TBI223" s="110"/>
      <c r="TBJ223" s="110"/>
      <c r="TBK223" s="110"/>
      <c r="TBL223" s="110"/>
      <c r="TBM223" s="110"/>
      <c r="TBN223" s="110"/>
      <c r="TBO223" s="110"/>
      <c r="TBP223" s="110"/>
      <c r="TBQ223" s="110"/>
      <c r="TBR223" s="110"/>
      <c r="TBS223" s="110"/>
      <c r="TBT223" s="110"/>
      <c r="TBU223" s="110"/>
      <c r="TBV223" s="110"/>
      <c r="TBW223" s="110"/>
      <c r="TBX223" s="110"/>
      <c r="TBY223" s="110"/>
      <c r="TBZ223" s="110"/>
      <c r="TCA223" s="110"/>
      <c r="TCB223" s="110"/>
      <c r="TCC223" s="110"/>
      <c r="TCD223" s="110"/>
      <c r="TCE223" s="110"/>
      <c r="TCF223" s="110"/>
      <c r="TCG223" s="110"/>
      <c r="TCH223" s="110"/>
      <c r="TCI223" s="110"/>
      <c r="TCJ223" s="110"/>
      <c r="TCK223" s="110"/>
      <c r="TCL223" s="110"/>
      <c r="TCM223" s="110"/>
      <c r="TCN223" s="110"/>
      <c r="TCO223" s="110"/>
      <c r="TCP223" s="110"/>
      <c r="TCQ223" s="110"/>
      <c r="TCR223" s="110"/>
      <c r="TCS223" s="110"/>
      <c r="TCT223" s="110"/>
      <c r="TCU223" s="110"/>
      <c r="TCV223" s="110"/>
      <c r="TCW223" s="110"/>
      <c r="TCX223" s="110"/>
      <c r="TCY223" s="110"/>
      <c r="TCZ223" s="110"/>
      <c r="TDA223" s="110"/>
      <c r="TDB223" s="110"/>
      <c r="TDC223" s="110"/>
      <c r="TDD223" s="110"/>
      <c r="TDE223" s="110"/>
      <c r="TDF223" s="110"/>
      <c r="TDG223" s="110"/>
      <c r="TDH223" s="110"/>
      <c r="TDI223" s="110"/>
      <c r="TDJ223" s="110"/>
      <c r="TDK223" s="110"/>
      <c r="TDL223" s="110"/>
      <c r="TDM223" s="110"/>
      <c r="TDN223" s="110"/>
      <c r="TDO223" s="110"/>
      <c r="TDP223" s="110"/>
      <c r="TDQ223" s="110"/>
      <c r="TDR223" s="110"/>
      <c r="TDS223" s="110"/>
      <c r="TDT223" s="110"/>
      <c r="TDU223" s="110"/>
      <c r="TDV223" s="110"/>
      <c r="TDW223" s="110"/>
      <c r="TDX223" s="110"/>
      <c r="TDY223" s="110"/>
      <c r="TDZ223" s="110"/>
      <c r="TEA223" s="110"/>
      <c r="TEB223" s="110"/>
      <c r="TEC223" s="110"/>
      <c r="TED223" s="110"/>
      <c r="TEE223" s="110"/>
      <c r="TEF223" s="110"/>
      <c r="TEG223" s="110"/>
      <c r="TEH223" s="110"/>
      <c r="TEI223" s="110"/>
      <c r="TEJ223" s="110"/>
      <c r="TEK223" s="110"/>
      <c r="TEL223" s="110"/>
      <c r="TEM223" s="110"/>
      <c r="TEN223" s="110"/>
      <c r="TEO223" s="110"/>
      <c r="TEP223" s="110"/>
      <c r="TEQ223" s="110"/>
      <c r="TER223" s="110"/>
      <c r="TES223" s="110"/>
      <c r="TET223" s="110"/>
      <c r="TEU223" s="110"/>
      <c r="TEV223" s="110"/>
      <c r="TEW223" s="110"/>
      <c r="TEX223" s="110"/>
      <c r="TEY223" s="110"/>
      <c r="TEZ223" s="110"/>
      <c r="TFA223" s="110"/>
      <c r="TFB223" s="110"/>
      <c r="TFC223" s="110"/>
      <c r="TFD223" s="110"/>
      <c r="TFE223" s="110"/>
      <c r="TFF223" s="110"/>
      <c r="TFG223" s="110"/>
      <c r="TFH223" s="110"/>
      <c r="TFI223" s="110"/>
      <c r="TFJ223" s="110"/>
      <c r="TFK223" s="110"/>
      <c r="TFL223" s="110"/>
      <c r="TFM223" s="110"/>
      <c r="TFN223" s="110"/>
      <c r="TFO223" s="110"/>
      <c r="TFP223" s="110"/>
      <c r="TFQ223" s="110"/>
      <c r="TFR223" s="110"/>
      <c r="TFS223" s="110"/>
      <c r="TFT223" s="110"/>
      <c r="TFU223" s="110"/>
      <c r="TFV223" s="110"/>
      <c r="TFW223" s="110"/>
      <c r="TFX223" s="110"/>
      <c r="TFY223" s="110"/>
      <c r="TFZ223" s="110"/>
      <c r="TGA223" s="110"/>
      <c r="TGB223" s="110"/>
      <c r="TGC223" s="110"/>
      <c r="TGD223" s="110"/>
      <c r="TGE223" s="110"/>
      <c r="TGF223" s="110"/>
      <c r="TGG223" s="110"/>
      <c r="TGH223" s="110"/>
      <c r="TGI223" s="110"/>
      <c r="TGJ223" s="110"/>
      <c r="TGK223" s="110"/>
      <c r="TGL223" s="110"/>
      <c r="TGM223" s="110"/>
      <c r="TGN223" s="110"/>
      <c r="TGO223" s="110"/>
      <c r="TGP223" s="110"/>
      <c r="TGQ223" s="110"/>
      <c r="TGR223" s="110"/>
      <c r="TGS223" s="110"/>
      <c r="TGT223" s="110"/>
      <c r="TGU223" s="110"/>
      <c r="TGV223" s="110"/>
      <c r="TGW223" s="110"/>
      <c r="TGX223" s="110"/>
      <c r="TGY223" s="110"/>
      <c r="TGZ223" s="110"/>
      <c r="THA223" s="110"/>
      <c r="THB223" s="110"/>
      <c r="THC223" s="110"/>
      <c r="THD223" s="110"/>
      <c r="THE223" s="110"/>
      <c r="THF223" s="110"/>
      <c r="THG223" s="110"/>
      <c r="THH223" s="110"/>
      <c r="THI223" s="110"/>
      <c r="THJ223" s="110"/>
      <c r="THK223" s="110"/>
      <c r="THL223" s="110"/>
      <c r="THM223" s="110"/>
      <c r="THN223" s="110"/>
      <c r="THO223" s="110"/>
      <c r="THP223" s="110"/>
      <c r="THQ223" s="110"/>
      <c r="THR223" s="110"/>
      <c r="THS223" s="110"/>
      <c r="THT223" s="110"/>
      <c r="THU223" s="110"/>
      <c r="THV223" s="110"/>
      <c r="THW223" s="110"/>
      <c r="THX223" s="110"/>
      <c r="THY223" s="110"/>
      <c r="THZ223" s="110"/>
      <c r="TIA223" s="110"/>
      <c r="TIB223" s="110"/>
      <c r="TIC223" s="110"/>
      <c r="TID223" s="110"/>
      <c r="TIE223" s="110"/>
      <c r="TIF223" s="110"/>
      <c r="TIG223" s="110"/>
      <c r="TIH223" s="110"/>
      <c r="TII223" s="110"/>
      <c r="TIJ223" s="110"/>
      <c r="TIK223" s="110"/>
      <c r="TIL223" s="110"/>
      <c r="TIM223" s="110"/>
      <c r="TIN223" s="110"/>
      <c r="TIO223" s="110"/>
      <c r="TIP223" s="110"/>
      <c r="TIQ223" s="110"/>
      <c r="TIR223" s="110"/>
      <c r="TIS223" s="110"/>
      <c r="TIT223" s="110"/>
      <c r="TIU223" s="110"/>
      <c r="TIV223" s="110"/>
      <c r="TIW223" s="110"/>
      <c r="TIX223" s="110"/>
      <c r="TIY223" s="110"/>
      <c r="TIZ223" s="110"/>
      <c r="TJA223" s="110"/>
      <c r="TJB223" s="110"/>
      <c r="TJC223" s="110"/>
      <c r="TJD223" s="110"/>
      <c r="TJE223" s="110"/>
      <c r="TJF223" s="110"/>
      <c r="TJG223" s="110"/>
      <c r="TJH223" s="110"/>
      <c r="TJI223" s="110"/>
      <c r="TJJ223" s="110"/>
      <c r="TJK223" s="110"/>
      <c r="TJL223" s="110"/>
      <c r="TJM223" s="110"/>
      <c r="TJN223" s="110"/>
      <c r="TJO223" s="110"/>
      <c r="TJP223" s="110"/>
      <c r="TJQ223" s="110"/>
      <c r="TJR223" s="110"/>
      <c r="TJS223" s="110"/>
      <c r="TJT223" s="110"/>
      <c r="TJU223" s="110"/>
      <c r="TJV223" s="110"/>
      <c r="TJW223" s="110"/>
      <c r="TJX223" s="110"/>
      <c r="TJY223" s="110"/>
      <c r="TJZ223" s="110"/>
      <c r="TKA223" s="110"/>
      <c r="TKB223" s="110"/>
      <c r="TKC223" s="110"/>
      <c r="TKD223" s="110"/>
      <c r="TKE223" s="110"/>
      <c r="TKF223" s="110"/>
      <c r="TKG223" s="110"/>
      <c r="TKH223" s="110"/>
      <c r="TKI223" s="110"/>
      <c r="TKJ223" s="110"/>
      <c r="TKK223" s="110"/>
      <c r="TKL223" s="110"/>
      <c r="TKM223" s="110"/>
      <c r="TKN223" s="110"/>
      <c r="TKO223" s="110"/>
      <c r="TKP223" s="110"/>
      <c r="TKQ223" s="110"/>
      <c r="TKR223" s="110"/>
      <c r="TKS223" s="110"/>
      <c r="TKT223" s="110"/>
      <c r="TKU223" s="110"/>
      <c r="TKV223" s="110"/>
      <c r="TKW223" s="110"/>
      <c r="TKX223" s="110"/>
      <c r="TKY223" s="110"/>
      <c r="TKZ223" s="110"/>
      <c r="TLA223" s="110"/>
      <c r="TLB223" s="110"/>
      <c r="TLC223" s="110"/>
      <c r="TLD223" s="110"/>
      <c r="TLE223" s="110"/>
      <c r="TLF223" s="110"/>
      <c r="TLG223" s="110"/>
      <c r="TLH223" s="110"/>
      <c r="TLI223" s="110"/>
      <c r="TLJ223" s="110"/>
      <c r="TLK223" s="110"/>
      <c r="TLL223" s="110"/>
      <c r="TLM223" s="110"/>
      <c r="TLN223" s="110"/>
      <c r="TLO223" s="110"/>
      <c r="TLP223" s="110"/>
      <c r="TLQ223" s="110"/>
      <c r="TLR223" s="110"/>
      <c r="TLS223" s="110"/>
      <c r="TLT223" s="110"/>
      <c r="TLU223" s="110"/>
      <c r="TLV223" s="110"/>
      <c r="TLW223" s="110"/>
      <c r="TLX223" s="110"/>
      <c r="TLY223" s="110"/>
      <c r="TLZ223" s="110"/>
      <c r="TMA223" s="110"/>
      <c r="TMB223" s="110"/>
      <c r="TMC223" s="110"/>
      <c r="TMD223" s="110"/>
      <c r="TME223" s="110"/>
      <c r="TMF223" s="110"/>
      <c r="TMG223" s="110"/>
      <c r="TMH223" s="110"/>
      <c r="TMI223" s="110"/>
      <c r="TMJ223" s="110"/>
      <c r="TMK223" s="110"/>
      <c r="TML223" s="110"/>
      <c r="TMM223" s="110"/>
      <c r="TMN223" s="110"/>
      <c r="TMO223" s="110"/>
      <c r="TMP223" s="110"/>
      <c r="TMQ223" s="110"/>
      <c r="TMR223" s="110"/>
      <c r="TMS223" s="110"/>
      <c r="TMT223" s="110"/>
      <c r="TMU223" s="110"/>
      <c r="TMV223" s="110"/>
      <c r="TMW223" s="110"/>
      <c r="TMX223" s="110"/>
      <c r="TMY223" s="110"/>
      <c r="TMZ223" s="110"/>
      <c r="TNA223" s="110"/>
      <c r="TNB223" s="110"/>
      <c r="TNC223" s="110"/>
      <c r="TND223" s="110"/>
      <c r="TNE223" s="110"/>
      <c r="TNF223" s="110"/>
      <c r="TNG223" s="110"/>
      <c r="TNH223" s="110"/>
      <c r="TNI223" s="110"/>
      <c r="TNJ223" s="110"/>
      <c r="TNK223" s="110"/>
      <c r="TNL223" s="110"/>
      <c r="TNM223" s="110"/>
      <c r="TNN223" s="110"/>
      <c r="TNO223" s="110"/>
      <c r="TNP223" s="110"/>
      <c r="TNQ223" s="110"/>
      <c r="TNR223" s="110"/>
      <c r="TNS223" s="110"/>
      <c r="TNT223" s="110"/>
      <c r="TNU223" s="110"/>
      <c r="TNV223" s="110"/>
      <c r="TNW223" s="110"/>
      <c r="TNX223" s="110"/>
      <c r="TNY223" s="110"/>
      <c r="TNZ223" s="110"/>
      <c r="TOA223" s="110"/>
      <c r="TOB223" s="110"/>
      <c r="TOC223" s="110"/>
      <c r="TOD223" s="110"/>
      <c r="TOE223" s="110"/>
      <c r="TOF223" s="110"/>
      <c r="TOG223" s="110"/>
      <c r="TOH223" s="110"/>
      <c r="TOI223" s="110"/>
      <c r="TOJ223" s="110"/>
      <c r="TOK223" s="110"/>
      <c r="TOL223" s="110"/>
      <c r="TOM223" s="110"/>
      <c r="TON223" s="110"/>
      <c r="TOO223" s="110"/>
      <c r="TOP223" s="110"/>
      <c r="TOQ223" s="110"/>
      <c r="TOR223" s="110"/>
      <c r="TOS223" s="110"/>
      <c r="TOT223" s="110"/>
      <c r="TOU223" s="110"/>
      <c r="TOV223" s="110"/>
      <c r="TOW223" s="110"/>
      <c r="TOX223" s="110"/>
      <c r="TOY223" s="110"/>
      <c r="TOZ223" s="110"/>
      <c r="TPA223" s="110"/>
      <c r="TPB223" s="110"/>
      <c r="TPC223" s="110"/>
      <c r="TPD223" s="110"/>
      <c r="TPE223" s="110"/>
      <c r="TPF223" s="110"/>
      <c r="TPG223" s="110"/>
      <c r="TPH223" s="110"/>
      <c r="TPI223" s="110"/>
      <c r="TPJ223" s="110"/>
      <c r="TPK223" s="110"/>
      <c r="TPL223" s="110"/>
      <c r="TPM223" s="110"/>
      <c r="TPN223" s="110"/>
      <c r="TPO223" s="110"/>
      <c r="TPP223" s="110"/>
      <c r="TPQ223" s="110"/>
      <c r="TPR223" s="110"/>
      <c r="TPS223" s="110"/>
      <c r="TPT223" s="110"/>
      <c r="TPU223" s="110"/>
      <c r="TPV223" s="110"/>
      <c r="TPW223" s="110"/>
      <c r="TPX223" s="110"/>
      <c r="TPY223" s="110"/>
      <c r="TPZ223" s="110"/>
      <c r="TQA223" s="110"/>
      <c r="TQB223" s="110"/>
      <c r="TQC223" s="110"/>
      <c r="TQD223" s="110"/>
      <c r="TQE223" s="110"/>
      <c r="TQF223" s="110"/>
      <c r="TQG223" s="110"/>
      <c r="TQH223" s="110"/>
      <c r="TQI223" s="110"/>
      <c r="TQJ223" s="110"/>
      <c r="TQK223" s="110"/>
      <c r="TQL223" s="110"/>
      <c r="TQM223" s="110"/>
      <c r="TQN223" s="110"/>
      <c r="TQO223" s="110"/>
      <c r="TQP223" s="110"/>
      <c r="TQQ223" s="110"/>
      <c r="TQR223" s="110"/>
      <c r="TQS223" s="110"/>
      <c r="TQT223" s="110"/>
      <c r="TQU223" s="110"/>
      <c r="TQV223" s="110"/>
      <c r="TQW223" s="110"/>
      <c r="TQX223" s="110"/>
      <c r="TQY223" s="110"/>
      <c r="TQZ223" s="110"/>
      <c r="TRA223" s="110"/>
      <c r="TRB223" s="110"/>
      <c r="TRC223" s="110"/>
      <c r="TRD223" s="110"/>
      <c r="TRE223" s="110"/>
      <c r="TRF223" s="110"/>
      <c r="TRG223" s="110"/>
      <c r="TRH223" s="110"/>
      <c r="TRI223" s="110"/>
      <c r="TRJ223" s="110"/>
      <c r="TRK223" s="110"/>
      <c r="TRL223" s="110"/>
      <c r="TRM223" s="110"/>
      <c r="TRN223" s="110"/>
      <c r="TRO223" s="110"/>
      <c r="TRP223" s="110"/>
      <c r="TRQ223" s="110"/>
      <c r="TRR223" s="110"/>
      <c r="TRS223" s="110"/>
      <c r="TRT223" s="110"/>
      <c r="TRU223" s="110"/>
      <c r="TRV223" s="110"/>
      <c r="TRW223" s="110"/>
      <c r="TRX223" s="110"/>
      <c r="TRY223" s="110"/>
      <c r="TRZ223" s="110"/>
      <c r="TSA223" s="110"/>
      <c r="TSB223" s="110"/>
      <c r="TSC223" s="110"/>
      <c r="TSD223" s="110"/>
      <c r="TSE223" s="110"/>
      <c r="TSF223" s="110"/>
      <c r="TSG223" s="110"/>
      <c r="TSH223" s="110"/>
      <c r="TSI223" s="110"/>
      <c r="TSJ223" s="110"/>
      <c r="TSK223" s="110"/>
      <c r="TSL223" s="110"/>
      <c r="TSM223" s="110"/>
      <c r="TSN223" s="110"/>
      <c r="TSO223" s="110"/>
      <c r="TSP223" s="110"/>
      <c r="TSQ223" s="110"/>
      <c r="TSR223" s="110"/>
      <c r="TSS223" s="110"/>
      <c r="TST223" s="110"/>
      <c r="TSU223" s="110"/>
      <c r="TSV223" s="110"/>
      <c r="TSW223" s="110"/>
      <c r="TSX223" s="110"/>
      <c r="TSY223" s="110"/>
      <c r="TSZ223" s="110"/>
      <c r="TTA223" s="110"/>
      <c r="TTB223" s="110"/>
      <c r="TTC223" s="110"/>
      <c r="TTD223" s="110"/>
      <c r="TTE223" s="110"/>
      <c r="TTF223" s="110"/>
      <c r="TTG223" s="110"/>
      <c r="TTH223" s="110"/>
      <c r="TTI223" s="110"/>
      <c r="TTJ223" s="110"/>
      <c r="TTK223" s="110"/>
      <c r="TTL223" s="110"/>
      <c r="TTM223" s="110"/>
      <c r="TTN223" s="110"/>
      <c r="TTO223" s="110"/>
      <c r="TTP223" s="110"/>
      <c r="TTQ223" s="110"/>
      <c r="TTR223" s="110"/>
      <c r="TTS223" s="110"/>
      <c r="TTT223" s="110"/>
      <c r="TTU223" s="110"/>
      <c r="TTV223" s="110"/>
      <c r="TTW223" s="110"/>
      <c r="TTX223" s="110"/>
      <c r="TTY223" s="110"/>
      <c r="TTZ223" s="110"/>
      <c r="TUA223" s="110"/>
      <c r="TUB223" s="110"/>
      <c r="TUC223" s="110"/>
      <c r="TUD223" s="110"/>
      <c r="TUE223" s="110"/>
      <c r="TUF223" s="110"/>
      <c r="TUG223" s="110"/>
      <c r="TUH223" s="110"/>
      <c r="TUI223" s="110"/>
      <c r="TUJ223" s="110"/>
      <c r="TUK223" s="110"/>
      <c r="TUL223" s="110"/>
      <c r="TUM223" s="110"/>
      <c r="TUN223" s="110"/>
      <c r="TUO223" s="110"/>
      <c r="TUP223" s="110"/>
      <c r="TUQ223" s="110"/>
      <c r="TUR223" s="110"/>
      <c r="TUS223" s="110"/>
      <c r="TUT223" s="110"/>
      <c r="TUU223" s="110"/>
      <c r="TUV223" s="110"/>
      <c r="TUW223" s="110"/>
      <c r="TUX223" s="110"/>
      <c r="TUY223" s="110"/>
      <c r="TUZ223" s="110"/>
      <c r="TVA223" s="110"/>
      <c r="TVB223" s="110"/>
      <c r="TVC223" s="110"/>
      <c r="TVD223" s="110"/>
      <c r="TVE223" s="110"/>
      <c r="TVF223" s="110"/>
      <c r="TVG223" s="110"/>
      <c r="TVH223" s="110"/>
      <c r="TVI223" s="110"/>
      <c r="TVJ223" s="110"/>
      <c r="TVK223" s="110"/>
      <c r="TVL223" s="110"/>
      <c r="TVM223" s="110"/>
      <c r="TVN223" s="110"/>
      <c r="TVO223" s="110"/>
      <c r="TVP223" s="110"/>
      <c r="TVQ223" s="110"/>
      <c r="TVR223" s="110"/>
      <c r="TVS223" s="110"/>
      <c r="TVT223" s="110"/>
      <c r="TVU223" s="110"/>
      <c r="TVV223" s="110"/>
      <c r="TVW223" s="110"/>
      <c r="TVX223" s="110"/>
      <c r="TVY223" s="110"/>
      <c r="TVZ223" s="110"/>
      <c r="TWA223" s="110"/>
      <c r="TWB223" s="110"/>
      <c r="TWC223" s="110"/>
      <c r="TWD223" s="110"/>
      <c r="TWE223" s="110"/>
      <c r="TWF223" s="110"/>
      <c r="TWG223" s="110"/>
      <c r="TWH223" s="110"/>
      <c r="TWI223" s="110"/>
      <c r="TWJ223" s="110"/>
      <c r="TWK223" s="110"/>
      <c r="TWL223" s="110"/>
      <c r="TWM223" s="110"/>
      <c r="TWN223" s="110"/>
      <c r="TWO223" s="110"/>
      <c r="TWP223" s="110"/>
      <c r="TWQ223" s="110"/>
      <c r="TWR223" s="110"/>
      <c r="TWS223" s="110"/>
      <c r="TWT223" s="110"/>
      <c r="TWU223" s="110"/>
      <c r="TWV223" s="110"/>
      <c r="TWW223" s="110"/>
      <c r="TWX223" s="110"/>
      <c r="TWY223" s="110"/>
      <c r="TWZ223" s="110"/>
      <c r="TXA223" s="110"/>
      <c r="TXB223" s="110"/>
      <c r="TXC223" s="110"/>
      <c r="TXD223" s="110"/>
      <c r="TXE223" s="110"/>
      <c r="TXF223" s="110"/>
      <c r="TXG223" s="110"/>
      <c r="TXH223" s="110"/>
      <c r="TXI223" s="110"/>
      <c r="TXJ223" s="110"/>
      <c r="TXK223" s="110"/>
      <c r="TXL223" s="110"/>
      <c r="TXM223" s="110"/>
      <c r="TXN223" s="110"/>
      <c r="TXO223" s="110"/>
      <c r="TXP223" s="110"/>
      <c r="TXQ223" s="110"/>
      <c r="TXR223" s="110"/>
      <c r="TXS223" s="110"/>
      <c r="TXT223" s="110"/>
      <c r="TXU223" s="110"/>
      <c r="TXV223" s="110"/>
      <c r="TXW223" s="110"/>
      <c r="TXX223" s="110"/>
      <c r="TXY223" s="110"/>
      <c r="TXZ223" s="110"/>
      <c r="TYA223" s="110"/>
      <c r="TYB223" s="110"/>
      <c r="TYC223" s="110"/>
      <c r="TYD223" s="110"/>
      <c r="TYE223" s="110"/>
      <c r="TYF223" s="110"/>
      <c r="TYG223" s="110"/>
      <c r="TYH223" s="110"/>
      <c r="TYI223" s="110"/>
      <c r="TYJ223" s="110"/>
      <c r="TYK223" s="110"/>
      <c r="TYL223" s="110"/>
      <c r="TYM223" s="110"/>
      <c r="TYN223" s="110"/>
      <c r="TYO223" s="110"/>
      <c r="TYP223" s="110"/>
      <c r="TYQ223" s="110"/>
      <c r="TYR223" s="110"/>
      <c r="TYS223" s="110"/>
      <c r="TYT223" s="110"/>
      <c r="TYU223" s="110"/>
      <c r="TYV223" s="110"/>
      <c r="TYW223" s="110"/>
      <c r="TYX223" s="110"/>
      <c r="TYY223" s="110"/>
      <c r="TYZ223" s="110"/>
      <c r="TZA223" s="110"/>
      <c r="TZB223" s="110"/>
      <c r="TZC223" s="110"/>
      <c r="TZD223" s="110"/>
      <c r="TZE223" s="110"/>
      <c r="TZF223" s="110"/>
      <c r="TZG223" s="110"/>
      <c r="TZH223" s="110"/>
      <c r="TZI223" s="110"/>
      <c r="TZJ223" s="110"/>
      <c r="TZK223" s="110"/>
      <c r="TZL223" s="110"/>
      <c r="TZM223" s="110"/>
      <c r="TZN223" s="110"/>
      <c r="TZO223" s="110"/>
      <c r="TZP223" s="110"/>
      <c r="TZQ223" s="110"/>
      <c r="TZR223" s="110"/>
      <c r="TZS223" s="110"/>
      <c r="TZT223" s="110"/>
      <c r="TZU223" s="110"/>
      <c r="TZV223" s="110"/>
      <c r="TZW223" s="110"/>
      <c r="TZX223" s="110"/>
      <c r="TZY223" s="110"/>
      <c r="TZZ223" s="110"/>
      <c r="UAA223" s="110"/>
      <c r="UAB223" s="110"/>
      <c r="UAC223" s="110"/>
      <c r="UAD223" s="110"/>
      <c r="UAE223" s="110"/>
      <c r="UAF223" s="110"/>
      <c r="UAG223" s="110"/>
      <c r="UAH223" s="110"/>
      <c r="UAI223" s="110"/>
      <c r="UAJ223" s="110"/>
      <c r="UAK223" s="110"/>
      <c r="UAL223" s="110"/>
      <c r="UAM223" s="110"/>
      <c r="UAN223" s="110"/>
      <c r="UAO223" s="110"/>
      <c r="UAP223" s="110"/>
      <c r="UAQ223" s="110"/>
      <c r="UAR223" s="110"/>
      <c r="UAS223" s="110"/>
      <c r="UAT223" s="110"/>
      <c r="UAU223" s="110"/>
      <c r="UAV223" s="110"/>
      <c r="UAW223" s="110"/>
      <c r="UAX223" s="110"/>
      <c r="UAY223" s="110"/>
      <c r="UAZ223" s="110"/>
      <c r="UBA223" s="110"/>
      <c r="UBB223" s="110"/>
      <c r="UBC223" s="110"/>
      <c r="UBD223" s="110"/>
      <c r="UBE223" s="110"/>
      <c r="UBF223" s="110"/>
      <c r="UBG223" s="110"/>
      <c r="UBH223" s="110"/>
      <c r="UBI223" s="110"/>
      <c r="UBJ223" s="110"/>
      <c r="UBK223" s="110"/>
      <c r="UBL223" s="110"/>
      <c r="UBM223" s="110"/>
      <c r="UBN223" s="110"/>
      <c r="UBO223" s="110"/>
      <c r="UBP223" s="110"/>
      <c r="UBQ223" s="110"/>
      <c r="UBR223" s="110"/>
      <c r="UBS223" s="110"/>
      <c r="UBT223" s="110"/>
      <c r="UBU223" s="110"/>
      <c r="UBV223" s="110"/>
      <c r="UBW223" s="110"/>
      <c r="UBX223" s="110"/>
      <c r="UBY223" s="110"/>
      <c r="UBZ223" s="110"/>
      <c r="UCA223" s="110"/>
      <c r="UCB223" s="110"/>
      <c r="UCC223" s="110"/>
      <c r="UCD223" s="110"/>
      <c r="UCE223" s="110"/>
      <c r="UCF223" s="110"/>
      <c r="UCG223" s="110"/>
      <c r="UCH223" s="110"/>
      <c r="UCI223" s="110"/>
      <c r="UCJ223" s="110"/>
      <c r="UCK223" s="110"/>
      <c r="UCL223" s="110"/>
      <c r="UCM223" s="110"/>
      <c r="UCN223" s="110"/>
      <c r="UCO223" s="110"/>
      <c r="UCP223" s="110"/>
      <c r="UCQ223" s="110"/>
      <c r="UCR223" s="110"/>
      <c r="UCS223" s="110"/>
      <c r="UCT223" s="110"/>
      <c r="UCU223" s="110"/>
      <c r="UCV223" s="110"/>
      <c r="UCW223" s="110"/>
      <c r="UCX223" s="110"/>
      <c r="UCY223" s="110"/>
      <c r="UCZ223" s="110"/>
      <c r="UDA223" s="110"/>
      <c r="UDB223" s="110"/>
      <c r="UDC223" s="110"/>
      <c r="UDD223" s="110"/>
      <c r="UDE223" s="110"/>
      <c r="UDF223" s="110"/>
      <c r="UDG223" s="110"/>
      <c r="UDH223" s="110"/>
      <c r="UDI223" s="110"/>
      <c r="UDJ223" s="110"/>
      <c r="UDK223" s="110"/>
      <c r="UDL223" s="110"/>
      <c r="UDM223" s="110"/>
      <c r="UDN223" s="110"/>
      <c r="UDO223" s="110"/>
      <c r="UDP223" s="110"/>
      <c r="UDQ223" s="110"/>
      <c r="UDR223" s="110"/>
      <c r="UDS223" s="110"/>
      <c r="UDT223" s="110"/>
      <c r="UDU223" s="110"/>
      <c r="UDV223" s="110"/>
      <c r="UDW223" s="110"/>
      <c r="UDX223" s="110"/>
      <c r="UDY223" s="110"/>
      <c r="UDZ223" s="110"/>
      <c r="UEA223" s="110"/>
      <c r="UEB223" s="110"/>
      <c r="UEC223" s="110"/>
      <c r="UED223" s="110"/>
      <c r="UEE223" s="110"/>
      <c r="UEF223" s="110"/>
      <c r="UEG223" s="110"/>
      <c r="UEH223" s="110"/>
      <c r="UEI223" s="110"/>
      <c r="UEJ223" s="110"/>
      <c r="UEK223" s="110"/>
      <c r="UEL223" s="110"/>
      <c r="UEM223" s="110"/>
      <c r="UEN223" s="110"/>
      <c r="UEO223" s="110"/>
      <c r="UEP223" s="110"/>
      <c r="UEQ223" s="110"/>
      <c r="UER223" s="110"/>
      <c r="UES223" s="110"/>
      <c r="UET223" s="110"/>
      <c r="UEU223" s="110"/>
      <c r="UEV223" s="110"/>
      <c r="UEW223" s="110"/>
      <c r="UEX223" s="110"/>
      <c r="UEY223" s="110"/>
      <c r="UEZ223" s="110"/>
      <c r="UFA223" s="110"/>
      <c r="UFB223" s="110"/>
      <c r="UFC223" s="110"/>
      <c r="UFD223" s="110"/>
      <c r="UFE223" s="110"/>
      <c r="UFF223" s="110"/>
      <c r="UFG223" s="110"/>
      <c r="UFH223" s="110"/>
      <c r="UFI223" s="110"/>
      <c r="UFJ223" s="110"/>
      <c r="UFK223" s="110"/>
      <c r="UFL223" s="110"/>
      <c r="UFM223" s="110"/>
      <c r="UFN223" s="110"/>
      <c r="UFO223" s="110"/>
      <c r="UFP223" s="110"/>
      <c r="UFQ223" s="110"/>
      <c r="UFR223" s="110"/>
      <c r="UFS223" s="110"/>
      <c r="UFT223" s="110"/>
      <c r="UFU223" s="110"/>
      <c r="UFV223" s="110"/>
      <c r="UFW223" s="110"/>
      <c r="UFX223" s="110"/>
      <c r="UFY223" s="110"/>
      <c r="UFZ223" s="110"/>
      <c r="UGA223" s="110"/>
      <c r="UGB223" s="110"/>
      <c r="UGC223" s="110"/>
      <c r="UGD223" s="110"/>
      <c r="UGE223" s="110"/>
      <c r="UGF223" s="110"/>
      <c r="UGG223" s="110"/>
      <c r="UGH223" s="110"/>
      <c r="UGI223" s="110"/>
      <c r="UGJ223" s="110"/>
      <c r="UGK223" s="110"/>
      <c r="UGL223" s="110"/>
      <c r="UGM223" s="110"/>
      <c r="UGN223" s="110"/>
      <c r="UGO223" s="110"/>
      <c r="UGP223" s="110"/>
      <c r="UGQ223" s="110"/>
      <c r="UGR223" s="110"/>
      <c r="UGS223" s="110"/>
      <c r="UGT223" s="110"/>
      <c r="UGU223" s="110"/>
      <c r="UGV223" s="110"/>
      <c r="UGW223" s="110"/>
      <c r="UGX223" s="110"/>
      <c r="UGY223" s="110"/>
      <c r="UGZ223" s="110"/>
      <c r="UHA223" s="110"/>
      <c r="UHB223" s="110"/>
      <c r="UHC223" s="110"/>
      <c r="UHD223" s="110"/>
      <c r="UHE223" s="110"/>
      <c r="UHF223" s="110"/>
      <c r="UHG223" s="110"/>
      <c r="UHH223" s="110"/>
      <c r="UHI223" s="110"/>
      <c r="UHJ223" s="110"/>
      <c r="UHK223" s="110"/>
      <c r="UHL223" s="110"/>
      <c r="UHM223" s="110"/>
      <c r="UHN223" s="110"/>
      <c r="UHO223" s="110"/>
      <c r="UHP223" s="110"/>
      <c r="UHQ223" s="110"/>
      <c r="UHR223" s="110"/>
      <c r="UHS223" s="110"/>
      <c r="UHT223" s="110"/>
      <c r="UHU223" s="110"/>
      <c r="UHV223" s="110"/>
      <c r="UHW223" s="110"/>
      <c r="UHX223" s="110"/>
      <c r="UHY223" s="110"/>
      <c r="UHZ223" s="110"/>
      <c r="UIA223" s="110"/>
      <c r="UIB223" s="110"/>
      <c r="UIC223" s="110"/>
      <c r="UID223" s="110"/>
      <c r="UIE223" s="110"/>
      <c r="UIF223" s="110"/>
      <c r="UIG223" s="110"/>
      <c r="UIH223" s="110"/>
      <c r="UII223" s="110"/>
      <c r="UIJ223" s="110"/>
      <c r="UIK223" s="110"/>
      <c r="UIL223" s="110"/>
      <c r="UIM223" s="110"/>
      <c r="UIN223" s="110"/>
      <c r="UIO223" s="110"/>
      <c r="UIP223" s="110"/>
      <c r="UIQ223" s="110"/>
      <c r="UIR223" s="110"/>
      <c r="UIS223" s="110"/>
      <c r="UIT223" s="110"/>
      <c r="UIU223" s="110"/>
      <c r="UIV223" s="110"/>
      <c r="UIW223" s="110"/>
      <c r="UIX223" s="110"/>
      <c r="UIY223" s="110"/>
      <c r="UIZ223" s="110"/>
      <c r="UJA223" s="110"/>
      <c r="UJB223" s="110"/>
      <c r="UJC223" s="110"/>
      <c r="UJD223" s="110"/>
      <c r="UJE223" s="110"/>
      <c r="UJF223" s="110"/>
      <c r="UJG223" s="110"/>
      <c r="UJH223" s="110"/>
      <c r="UJI223" s="110"/>
      <c r="UJJ223" s="110"/>
      <c r="UJK223" s="110"/>
      <c r="UJL223" s="110"/>
      <c r="UJM223" s="110"/>
      <c r="UJN223" s="110"/>
      <c r="UJO223" s="110"/>
      <c r="UJP223" s="110"/>
      <c r="UJQ223" s="110"/>
      <c r="UJR223" s="110"/>
      <c r="UJS223" s="110"/>
      <c r="UJT223" s="110"/>
      <c r="UJU223" s="110"/>
      <c r="UJV223" s="110"/>
      <c r="UJW223" s="110"/>
      <c r="UJX223" s="110"/>
      <c r="UJY223" s="110"/>
      <c r="UJZ223" s="110"/>
      <c r="UKA223" s="110"/>
      <c r="UKB223" s="110"/>
      <c r="UKC223" s="110"/>
      <c r="UKD223" s="110"/>
      <c r="UKE223" s="110"/>
      <c r="UKF223" s="110"/>
      <c r="UKG223" s="110"/>
      <c r="UKH223" s="110"/>
      <c r="UKI223" s="110"/>
      <c r="UKJ223" s="110"/>
      <c r="UKK223" s="110"/>
      <c r="UKL223" s="110"/>
      <c r="UKM223" s="110"/>
      <c r="UKN223" s="110"/>
      <c r="UKO223" s="110"/>
      <c r="UKP223" s="110"/>
      <c r="UKQ223" s="110"/>
      <c r="UKR223" s="110"/>
      <c r="UKS223" s="110"/>
      <c r="UKT223" s="110"/>
      <c r="UKU223" s="110"/>
      <c r="UKV223" s="110"/>
      <c r="UKW223" s="110"/>
      <c r="UKX223" s="110"/>
      <c r="UKY223" s="110"/>
      <c r="UKZ223" s="110"/>
      <c r="ULA223" s="110"/>
      <c r="ULB223" s="110"/>
      <c r="ULC223" s="110"/>
      <c r="ULD223" s="110"/>
      <c r="ULE223" s="110"/>
      <c r="ULF223" s="110"/>
      <c r="ULG223" s="110"/>
      <c r="ULH223" s="110"/>
      <c r="ULI223" s="110"/>
      <c r="ULJ223" s="110"/>
      <c r="ULK223" s="110"/>
      <c r="ULL223" s="110"/>
      <c r="ULM223" s="110"/>
      <c r="ULN223" s="110"/>
      <c r="ULO223" s="110"/>
      <c r="ULP223" s="110"/>
      <c r="ULQ223" s="110"/>
      <c r="ULR223" s="110"/>
      <c r="ULS223" s="110"/>
      <c r="ULT223" s="110"/>
      <c r="ULU223" s="110"/>
      <c r="ULV223" s="110"/>
      <c r="ULW223" s="110"/>
      <c r="ULX223" s="110"/>
      <c r="ULY223" s="110"/>
      <c r="ULZ223" s="110"/>
      <c r="UMA223" s="110"/>
      <c r="UMB223" s="110"/>
      <c r="UMC223" s="110"/>
      <c r="UMD223" s="110"/>
      <c r="UME223" s="110"/>
      <c r="UMF223" s="110"/>
      <c r="UMG223" s="110"/>
      <c r="UMH223" s="110"/>
      <c r="UMI223" s="110"/>
      <c r="UMJ223" s="110"/>
      <c r="UMK223" s="110"/>
      <c r="UML223" s="110"/>
      <c r="UMM223" s="110"/>
      <c r="UMN223" s="110"/>
      <c r="UMO223" s="110"/>
      <c r="UMP223" s="110"/>
      <c r="UMQ223" s="110"/>
      <c r="UMR223" s="110"/>
      <c r="UMS223" s="110"/>
      <c r="UMT223" s="110"/>
      <c r="UMU223" s="110"/>
      <c r="UMV223" s="110"/>
      <c r="UMW223" s="110"/>
      <c r="UMX223" s="110"/>
      <c r="UMY223" s="110"/>
      <c r="UMZ223" s="110"/>
      <c r="UNA223" s="110"/>
      <c r="UNB223" s="110"/>
      <c r="UNC223" s="110"/>
      <c r="UND223" s="110"/>
      <c r="UNE223" s="110"/>
      <c r="UNF223" s="110"/>
      <c r="UNG223" s="110"/>
      <c r="UNH223" s="110"/>
      <c r="UNI223" s="110"/>
      <c r="UNJ223" s="110"/>
      <c r="UNK223" s="110"/>
      <c r="UNL223" s="110"/>
      <c r="UNM223" s="110"/>
      <c r="UNN223" s="110"/>
      <c r="UNO223" s="110"/>
      <c r="UNP223" s="110"/>
      <c r="UNQ223" s="110"/>
      <c r="UNR223" s="110"/>
      <c r="UNS223" s="110"/>
      <c r="UNT223" s="110"/>
      <c r="UNU223" s="110"/>
      <c r="UNV223" s="110"/>
      <c r="UNW223" s="110"/>
      <c r="UNX223" s="110"/>
      <c r="UNY223" s="110"/>
      <c r="UNZ223" s="110"/>
      <c r="UOA223" s="110"/>
      <c r="UOB223" s="110"/>
      <c r="UOC223" s="110"/>
      <c r="UOD223" s="110"/>
      <c r="UOE223" s="110"/>
      <c r="UOF223" s="110"/>
      <c r="UOG223" s="110"/>
      <c r="UOH223" s="110"/>
      <c r="UOI223" s="110"/>
      <c r="UOJ223" s="110"/>
      <c r="UOK223" s="110"/>
      <c r="UOL223" s="110"/>
      <c r="UOM223" s="110"/>
      <c r="UON223" s="110"/>
      <c r="UOO223" s="110"/>
      <c r="UOP223" s="110"/>
      <c r="UOQ223" s="110"/>
      <c r="UOR223" s="110"/>
      <c r="UOS223" s="110"/>
      <c r="UOT223" s="110"/>
      <c r="UOU223" s="110"/>
      <c r="UOV223" s="110"/>
      <c r="UOW223" s="110"/>
      <c r="UOX223" s="110"/>
      <c r="UOY223" s="110"/>
      <c r="UOZ223" s="110"/>
      <c r="UPA223" s="110"/>
      <c r="UPB223" s="110"/>
      <c r="UPC223" s="110"/>
      <c r="UPD223" s="110"/>
      <c r="UPE223" s="110"/>
      <c r="UPF223" s="110"/>
      <c r="UPG223" s="110"/>
      <c r="UPH223" s="110"/>
      <c r="UPI223" s="110"/>
      <c r="UPJ223" s="110"/>
      <c r="UPK223" s="110"/>
      <c r="UPL223" s="110"/>
      <c r="UPM223" s="110"/>
      <c r="UPN223" s="110"/>
      <c r="UPO223" s="110"/>
      <c r="UPP223" s="110"/>
      <c r="UPQ223" s="110"/>
      <c r="UPR223" s="110"/>
      <c r="UPS223" s="110"/>
      <c r="UPT223" s="110"/>
      <c r="UPU223" s="110"/>
      <c r="UPV223" s="110"/>
      <c r="UPW223" s="110"/>
      <c r="UPX223" s="110"/>
      <c r="UPY223" s="110"/>
      <c r="UPZ223" s="110"/>
      <c r="UQA223" s="110"/>
      <c r="UQB223" s="110"/>
      <c r="UQC223" s="110"/>
      <c r="UQD223" s="110"/>
      <c r="UQE223" s="110"/>
      <c r="UQF223" s="110"/>
      <c r="UQG223" s="110"/>
      <c r="UQH223" s="110"/>
      <c r="UQI223" s="110"/>
      <c r="UQJ223" s="110"/>
      <c r="UQK223" s="110"/>
      <c r="UQL223" s="110"/>
      <c r="UQM223" s="110"/>
      <c r="UQN223" s="110"/>
      <c r="UQO223" s="110"/>
      <c r="UQP223" s="110"/>
      <c r="UQQ223" s="110"/>
      <c r="UQR223" s="110"/>
      <c r="UQS223" s="110"/>
      <c r="UQT223" s="110"/>
      <c r="UQU223" s="110"/>
      <c r="UQV223" s="110"/>
      <c r="UQW223" s="110"/>
      <c r="UQX223" s="110"/>
      <c r="UQY223" s="110"/>
      <c r="UQZ223" s="110"/>
      <c r="URA223" s="110"/>
      <c r="URB223" s="110"/>
      <c r="URC223" s="110"/>
      <c r="URD223" s="110"/>
      <c r="URE223" s="110"/>
      <c r="URF223" s="110"/>
      <c r="URG223" s="110"/>
      <c r="URH223" s="110"/>
      <c r="URI223" s="110"/>
      <c r="URJ223" s="110"/>
      <c r="URK223" s="110"/>
      <c r="URL223" s="110"/>
      <c r="URM223" s="110"/>
      <c r="URN223" s="110"/>
      <c r="URO223" s="110"/>
      <c r="URP223" s="110"/>
      <c r="URQ223" s="110"/>
      <c r="URR223" s="110"/>
      <c r="URS223" s="110"/>
      <c r="URT223" s="110"/>
      <c r="URU223" s="110"/>
      <c r="URV223" s="110"/>
      <c r="URW223" s="110"/>
      <c r="URX223" s="110"/>
      <c r="URY223" s="110"/>
      <c r="URZ223" s="110"/>
      <c r="USA223" s="110"/>
      <c r="USB223" s="110"/>
      <c r="USC223" s="110"/>
      <c r="USD223" s="110"/>
      <c r="USE223" s="110"/>
      <c r="USF223" s="110"/>
      <c r="USG223" s="110"/>
      <c r="USH223" s="110"/>
      <c r="USI223" s="110"/>
      <c r="USJ223" s="110"/>
      <c r="USK223" s="110"/>
      <c r="USL223" s="110"/>
      <c r="USM223" s="110"/>
      <c r="USN223" s="110"/>
      <c r="USO223" s="110"/>
      <c r="USP223" s="110"/>
      <c r="USQ223" s="110"/>
      <c r="USR223" s="110"/>
      <c r="USS223" s="110"/>
      <c r="UST223" s="110"/>
      <c r="USU223" s="110"/>
      <c r="USV223" s="110"/>
      <c r="USW223" s="110"/>
      <c r="USX223" s="110"/>
      <c r="USY223" s="110"/>
      <c r="USZ223" s="110"/>
      <c r="UTA223" s="110"/>
      <c r="UTB223" s="110"/>
      <c r="UTC223" s="110"/>
      <c r="UTD223" s="110"/>
      <c r="UTE223" s="110"/>
      <c r="UTF223" s="110"/>
      <c r="UTG223" s="110"/>
      <c r="UTH223" s="110"/>
      <c r="UTI223" s="110"/>
      <c r="UTJ223" s="110"/>
      <c r="UTK223" s="110"/>
      <c r="UTL223" s="110"/>
      <c r="UTM223" s="110"/>
      <c r="UTN223" s="110"/>
      <c r="UTO223" s="110"/>
      <c r="UTP223" s="110"/>
      <c r="UTQ223" s="110"/>
      <c r="UTR223" s="110"/>
      <c r="UTS223" s="110"/>
      <c r="UTT223" s="110"/>
      <c r="UTU223" s="110"/>
      <c r="UTV223" s="110"/>
      <c r="UTW223" s="110"/>
      <c r="UTX223" s="110"/>
      <c r="UTY223" s="110"/>
      <c r="UTZ223" s="110"/>
      <c r="UUA223" s="110"/>
      <c r="UUB223" s="110"/>
      <c r="UUC223" s="110"/>
      <c r="UUD223" s="110"/>
      <c r="UUE223" s="110"/>
      <c r="UUF223" s="110"/>
      <c r="UUG223" s="110"/>
      <c r="UUH223" s="110"/>
      <c r="UUI223" s="110"/>
      <c r="UUJ223" s="110"/>
      <c r="UUK223" s="110"/>
      <c r="UUL223" s="110"/>
      <c r="UUM223" s="110"/>
      <c r="UUN223" s="110"/>
      <c r="UUO223" s="110"/>
      <c r="UUP223" s="110"/>
      <c r="UUQ223" s="110"/>
      <c r="UUR223" s="110"/>
      <c r="UUS223" s="110"/>
      <c r="UUT223" s="110"/>
      <c r="UUU223" s="110"/>
      <c r="UUV223" s="110"/>
      <c r="UUW223" s="110"/>
      <c r="UUX223" s="110"/>
      <c r="UUY223" s="110"/>
      <c r="UUZ223" s="110"/>
      <c r="UVA223" s="110"/>
      <c r="UVB223" s="110"/>
      <c r="UVC223" s="110"/>
      <c r="UVD223" s="110"/>
      <c r="UVE223" s="110"/>
      <c r="UVF223" s="110"/>
      <c r="UVG223" s="110"/>
      <c r="UVH223" s="110"/>
      <c r="UVI223" s="110"/>
      <c r="UVJ223" s="110"/>
      <c r="UVK223" s="110"/>
      <c r="UVL223" s="110"/>
      <c r="UVM223" s="110"/>
      <c r="UVN223" s="110"/>
      <c r="UVO223" s="110"/>
      <c r="UVP223" s="110"/>
      <c r="UVQ223" s="110"/>
      <c r="UVR223" s="110"/>
      <c r="UVS223" s="110"/>
      <c r="UVT223" s="110"/>
      <c r="UVU223" s="110"/>
      <c r="UVV223" s="110"/>
      <c r="UVW223" s="110"/>
      <c r="UVX223" s="110"/>
      <c r="UVY223" s="110"/>
      <c r="UVZ223" s="110"/>
      <c r="UWA223" s="110"/>
      <c r="UWB223" s="110"/>
      <c r="UWC223" s="110"/>
      <c r="UWD223" s="110"/>
      <c r="UWE223" s="110"/>
      <c r="UWF223" s="110"/>
      <c r="UWG223" s="110"/>
      <c r="UWH223" s="110"/>
      <c r="UWI223" s="110"/>
      <c r="UWJ223" s="110"/>
      <c r="UWK223" s="110"/>
      <c r="UWL223" s="110"/>
      <c r="UWM223" s="110"/>
      <c r="UWN223" s="110"/>
      <c r="UWO223" s="110"/>
      <c r="UWP223" s="110"/>
      <c r="UWQ223" s="110"/>
      <c r="UWR223" s="110"/>
      <c r="UWS223" s="110"/>
      <c r="UWT223" s="110"/>
      <c r="UWU223" s="110"/>
      <c r="UWV223" s="110"/>
      <c r="UWW223" s="110"/>
      <c r="UWX223" s="110"/>
      <c r="UWY223" s="110"/>
      <c r="UWZ223" s="110"/>
      <c r="UXA223" s="110"/>
      <c r="UXB223" s="110"/>
      <c r="UXC223" s="110"/>
      <c r="UXD223" s="110"/>
      <c r="UXE223" s="110"/>
      <c r="UXF223" s="110"/>
      <c r="UXG223" s="110"/>
      <c r="UXH223" s="110"/>
      <c r="UXI223" s="110"/>
      <c r="UXJ223" s="110"/>
      <c r="UXK223" s="110"/>
      <c r="UXL223" s="110"/>
      <c r="UXM223" s="110"/>
      <c r="UXN223" s="110"/>
      <c r="UXO223" s="110"/>
      <c r="UXP223" s="110"/>
      <c r="UXQ223" s="110"/>
      <c r="UXR223" s="110"/>
      <c r="UXS223" s="110"/>
      <c r="UXT223" s="110"/>
      <c r="UXU223" s="110"/>
      <c r="UXV223" s="110"/>
      <c r="UXW223" s="110"/>
      <c r="UXX223" s="110"/>
      <c r="UXY223" s="110"/>
      <c r="UXZ223" s="110"/>
      <c r="UYA223" s="110"/>
      <c r="UYB223" s="110"/>
      <c r="UYC223" s="110"/>
      <c r="UYD223" s="110"/>
      <c r="UYE223" s="110"/>
      <c r="UYF223" s="110"/>
      <c r="UYG223" s="110"/>
      <c r="UYH223" s="110"/>
      <c r="UYI223" s="110"/>
      <c r="UYJ223" s="110"/>
      <c r="UYK223" s="110"/>
      <c r="UYL223" s="110"/>
      <c r="UYM223" s="110"/>
      <c r="UYN223" s="110"/>
      <c r="UYO223" s="110"/>
      <c r="UYP223" s="110"/>
      <c r="UYQ223" s="110"/>
      <c r="UYR223" s="110"/>
      <c r="UYS223" s="110"/>
      <c r="UYT223" s="110"/>
      <c r="UYU223" s="110"/>
      <c r="UYV223" s="110"/>
      <c r="UYW223" s="110"/>
      <c r="UYX223" s="110"/>
      <c r="UYY223" s="110"/>
      <c r="UYZ223" s="110"/>
      <c r="UZA223" s="110"/>
      <c r="UZB223" s="110"/>
      <c r="UZC223" s="110"/>
      <c r="UZD223" s="110"/>
      <c r="UZE223" s="110"/>
      <c r="UZF223" s="110"/>
      <c r="UZG223" s="110"/>
      <c r="UZH223" s="110"/>
      <c r="UZI223" s="110"/>
      <c r="UZJ223" s="110"/>
      <c r="UZK223" s="110"/>
      <c r="UZL223" s="110"/>
      <c r="UZM223" s="110"/>
      <c r="UZN223" s="110"/>
      <c r="UZO223" s="110"/>
      <c r="UZP223" s="110"/>
      <c r="UZQ223" s="110"/>
      <c r="UZR223" s="110"/>
      <c r="UZS223" s="110"/>
      <c r="UZT223" s="110"/>
      <c r="UZU223" s="110"/>
      <c r="UZV223" s="110"/>
      <c r="UZW223" s="110"/>
      <c r="UZX223" s="110"/>
      <c r="UZY223" s="110"/>
      <c r="UZZ223" s="110"/>
      <c r="VAA223" s="110"/>
      <c r="VAB223" s="110"/>
      <c r="VAC223" s="110"/>
      <c r="VAD223" s="110"/>
      <c r="VAE223" s="110"/>
      <c r="VAF223" s="110"/>
      <c r="VAG223" s="110"/>
      <c r="VAH223" s="110"/>
      <c r="VAI223" s="110"/>
      <c r="VAJ223" s="110"/>
      <c r="VAK223" s="110"/>
      <c r="VAL223" s="110"/>
      <c r="VAM223" s="110"/>
      <c r="VAN223" s="110"/>
      <c r="VAO223" s="110"/>
      <c r="VAP223" s="110"/>
      <c r="VAQ223" s="110"/>
      <c r="VAR223" s="110"/>
      <c r="VAS223" s="110"/>
      <c r="VAT223" s="110"/>
      <c r="VAU223" s="110"/>
      <c r="VAV223" s="110"/>
      <c r="VAW223" s="110"/>
      <c r="VAX223" s="110"/>
      <c r="VAY223" s="110"/>
      <c r="VAZ223" s="110"/>
      <c r="VBA223" s="110"/>
      <c r="VBB223" s="110"/>
      <c r="VBC223" s="110"/>
      <c r="VBD223" s="110"/>
      <c r="VBE223" s="110"/>
      <c r="VBF223" s="110"/>
      <c r="VBG223" s="110"/>
      <c r="VBH223" s="110"/>
      <c r="VBI223" s="110"/>
      <c r="VBJ223" s="110"/>
      <c r="VBK223" s="110"/>
      <c r="VBL223" s="110"/>
      <c r="VBM223" s="110"/>
      <c r="VBN223" s="110"/>
      <c r="VBO223" s="110"/>
      <c r="VBP223" s="110"/>
      <c r="VBQ223" s="110"/>
      <c r="VBR223" s="110"/>
      <c r="VBS223" s="110"/>
      <c r="VBT223" s="110"/>
      <c r="VBU223" s="110"/>
      <c r="VBV223" s="110"/>
      <c r="VBW223" s="110"/>
      <c r="VBX223" s="110"/>
      <c r="VBY223" s="110"/>
      <c r="VBZ223" s="110"/>
      <c r="VCA223" s="110"/>
      <c r="VCB223" s="110"/>
      <c r="VCC223" s="110"/>
      <c r="VCD223" s="110"/>
      <c r="VCE223" s="110"/>
      <c r="VCF223" s="110"/>
      <c r="VCG223" s="110"/>
      <c r="VCH223" s="110"/>
      <c r="VCI223" s="110"/>
      <c r="VCJ223" s="110"/>
      <c r="VCK223" s="110"/>
      <c r="VCL223" s="110"/>
      <c r="VCM223" s="110"/>
      <c r="VCN223" s="110"/>
      <c r="VCO223" s="110"/>
      <c r="VCP223" s="110"/>
      <c r="VCQ223" s="110"/>
      <c r="VCR223" s="110"/>
      <c r="VCS223" s="110"/>
      <c r="VCT223" s="110"/>
      <c r="VCU223" s="110"/>
      <c r="VCV223" s="110"/>
      <c r="VCW223" s="110"/>
      <c r="VCX223" s="110"/>
      <c r="VCY223" s="110"/>
      <c r="VCZ223" s="110"/>
      <c r="VDA223" s="110"/>
      <c r="VDB223" s="110"/>
      <c r="VDC223" s="110"/>
      <c r="VDD223" s="110"/>
      <c r="VDE223" s="110"/>
      <c r="VDF223" s="110"/>
      <c r="VDG223" s="110"/>
      <c r="VDH223" s="110"/>
      <c r="VDI223" s="110"/>
      <c r="VDJ223" s="110"/>
      <c r="VDK223" s="110"/>
      <c r="VDL223" s="110"/>
      <c r="VDM223" s="110"/>
      <c r="VDN223" s="110"/>
      <c r="VDO223" s="110"/>
      <c r="VDP223" s="110"/>
      <c r="VDQ223" s="110"/>
      <c r="VDR223" s="110"/>
      <c r="VDS223" s="110"/>
      <c r="VDT223" s="110"/>
      <c r="VDU223" s="110"/>
      <c r="VDV223" s="110"/>
      <c r="VDW223" s="110"/>
      <c r="VDX223" s="110"/>
      <c r="VDY223" s="110"/>
      <c r="VDZ223" s="110"/>
      <c r="VEA223" s="110"/>
      <c r="VEB223" s="110"/>
      <c r="VEC223" s="110"/>
      <c r="VED223" s="110"/>
      <c r="VEE223" s="110"/>
      <c r="VEF223" s="110"/>
      <c r="VEG223" s="110"/>
      <c r="VEH223" s="110"/>
      <c r="VEI223" s="110"/>
      <c r="VEJ223" s="110"/>
      <c r="VEK223" s="110"/>
      <c r="VEL223" s="110"/>
      <c r="VEM223" s="110"/>
      <c r="VEN223" s="110"/>
      <c r="VEO223" s="110"/>
      <c r="VEP223" s="110"/>
      <c r="VEQ223" s="110"/>
      <c r="VER223" s="110"/>
      <c r="VES223" s="110"/>
      <c r="VET223" s="110"/>
      <c r="VEU223" s="110"/>
      <c r="VEV223" s="110"/>
      <c r="VEW223" s="110"/>
      <c r="VEX223" s="110"/>
      <c r="VEY223" s="110"/>
      <c r="VEZ223" s="110"/>
      <c r="VFA223" s="110"/>
      <c r="VFB223" s="110"/>
      <c r="VFC223" s="110"/>
      <c r="VFD223" s="110"/>
      <c r="VFE223" s="110"/>
      <c r="VFF223" s="110"/>
      <c r="VFG223" s="110"/>
      <c r="VFH223" s="110"/>
      <c r="VFI223" s="110"/>
      <c r="VFJ223" s="110"/>
      <c r="VFK223" s="110"/>
      <c r="VFL223" s="110"/>
      <c r="VFM223" s="110"/>
      <c r="VFN223" s="110"/>
      <c r="VFO223" s="110"/>
      <c r="VFP223" s="110"/>
      <c r="VFQ223" s="110"/>
      <c r="VFR223" s="110"/>
      <c r="VFS223" s="110"/>
      <c r="VFT223" s="110"/>
      <c r="VFU223" s="110"/>
      <c r="VFV223" s="110"/>
      <c r="VFW223" s="110"/>
      <c r="VFX223" s="110"/>
      <c r="VFY223" s="110"/>
      <c r="VFZ223" s="110"/>
      <c r="VGA223" s="110"/>
      <c r="VGB223" s="110"/>
      <c r="VGC223" s="110"/>
      <c r="VGD223" s="110"/>
      <c r="VGE223" s="110"/>
      <c r="VGF223" s="110"/>
      <c r="VGG223" s="110"/>
      <c r="VGH223" s="110"/>
      <c r="VGI223" s="110"/>
      <c r="VGJ223" s="110"/>
      <c r="VGK223" s="110"/>
      <c r="VGL223" s="110"/>
      <c r="VGM223" s="110"/>
      <c r="VGN223" s="110"/>
      <c r="VGO223" s="110"/>
      <c r="VGP223" s="110"/>
      <c r="VGQ223" s="110"/>
      <c r="VGR223" s="110"/>
      <c r="VGS223" s="110"/>
      <c r="VGT223" s="110"/>
      <c r="VGU223" s="110"/>
      <c r="VGV223" s="110"/>
      <c r="VGW223" s="110"/>
      <c r="VGX223" s="110"/>
      <c r="VGY223" s="110"/>
      <c r="VGZ223" s="110"/>
      <c r="VHA223" s="110"/>
      <c r="VHB223" s="110"/>
      <c r="VHC223" s="110"/>
      <c r="VHD223" s="110"/>
      <c r="VHE223" s="110"/>
      <c r="VHF223" s="110"/>
      <c r="VHG223" s="110"/>
      <c r="VHH223" s="110"/>
      <c r="VHI223" s="110"/>
      <c r="VHJ223" s="110"/>
      <c r="VHK223" s="110"/>
      <c r="VHL223" s="110"/>
      <c r="VHM223" s="110"/>
      <c r="VHN223" s="110"/>
      <c r="VHO223" s="110"/>
      <c r="VHP223" s="110"/>
      <c r="VHQ223" s="110"/>
      <c r="VHR223" s="110"/>
      <c r="VHS223" s="110"/>
      <c r="VHT223" s="110"/>
      <c r="VHU223" s="110"/>
      <c r="VHV223" s="110"/>
      <c r="VHW223" s="110"/>
      <c r="VHX223" s="110"/>
      <c r="VHY223" s="110"/>
      <c r="VHZ223" s="110"/>
      <c r="VIA223" s="110"/>
      <c r="VIB223" s="110"/>
      <c r="VIC223" s="110"/>
      <c r="VID223" s="110"/>
      <c r="VIE223" s="110"/>
      <c r="VIF223" s="110"/>
      <c r="VIG223" s="110"/>
      <c r="VIH223" s="110"/>
      <c r="VII223" s="110"/>
      <c r="VIJ223" s="110"/>
      <c r="VIK223" s="110"/>
      <c r="VIL223" s="110"/>
      <c r="VIM223" s="110"/>
      <c r="VIN223" s="110"/>
      <c r="VIO223" s="110"/>
      <c r="VIP223" s="110"/>
      <c r="VIQ223" s="110"/>
      <c r="VIR223" s="110"/>
      <c r="VIS223" s="110"/>
      <c r="VIT223" s="110"/>
      <c r="VIU223" s="110"/>
      <c r="VIV223" s="110"/>
      <c r="VIW223" s="110"/>
      <c r="VIX223" s="110"/>
      <c r="VIY223" s="110"/>
      <c r="VIZ223" s="110"/>
      <c r="VJA223" s="110"/>
      <c r="VJB223" s="110"/>
      <c r="VJC223" s="110"/>
      <c r="VJD223" s="110"/>
      <c r="VJE223" s="110"/>
      <c r="VJF223" s="110"/>
      <c r="VJG223" s="110"/>
      <c r="VJH223" s="110"/>
      <c r="VJI223" s="110"/>
      <c r="VJJ223" s="110"/>
      <c r="VJK223" s="110"/>
      <c r="VJL223" s="110"/>
      <c r="VJM223" s="110"/>
      <c r="VJN223" s="110"/>
      <c r="VJO223" s="110"/>
      <c r="VJP223" s="110"/>
      <c r="VJQ223" s="110"/>
      <c r="VJR223" s="110"/>
      <c r="VJS223" s="110"/>
      <c r="VJT223" s="110"/>
      <c r="VJU223" s="110"/>
      <c r="VJV223" s="110"/>
      <c r="VJW223" s="110"/>
      <c r="VJX223" s="110"/>
      <c r="VJY223" s="110"/>
      <c r="VJZ223" s="110"/>
      <c r="VKA223" s="110"/>
      <c r="VKB223" s="110"/>
      <c r="VKC223" s="110"/>
      <c r="VKD223" s="110"/>
      <c r="VKE223" s="110"/>
      <c r="VKF223" s="110"/>
      <c r="VKG223" s="110"/>
      <c r="VKH223" s="110"/>
      <c r="VKI223" s="110"/>
      <c r="VKJ223" s="110"/>
      <c r="VKK223" s="110"/>
      <c r="VKL223" s="110"/>
      <c r="VKM223" s="110"/>
      <c r="VKN223" s="110"/>
      <c r="VKO223" s="110"/>
      <c r="VKP223" s="110"/>
      <c r="VKQ223" s="110"/>
      <c r="VKR223" s="110"/>
      <c r="VKS223" s="110"/>
      <c r="VKT223" s="110"/>
      <c r="VKU223" s="110"/>
      <c r="VKV223" s="110"/>
      <c r="VKW223" s="110"/>
      <c r="VKX223" s="110"/>
      <c r="VKY223" s="110"/>
      <c r="VKZ223" s="110"/>
      <c r="VLA223" s="110"/>
      <c r="VLB223" s="110"/>
      <c r="VLC223" s="110"/>
      <c r="VLD223" s="110"/>
      <c r="VLE223" s="110"/>
      <c r="VLF223" s="110"/>
      <c r="VLG223" s="110"/>
      <c r="VLH223" s="110"/>
      <c r="VLI223" s="110"/>
      <c r="VLJ223" s="110"/>
      <c r="VLK223" s="110"/>
      <c r="VLL223" s="110"/>
      <c r="VLM223" s="110"/>
      <c r="VLN223" s="110"/>
      <c r="VLO223" s="110"/>
      <c r="VLP223" s="110"/>
      <c r="VLQ223" s="110"/>
      <c r="VLR223" s="110"/>
      <c r="VLS223" s="110"/>
      <c r="VLT223" s="110"/>
      <c r="VLU223" s="110"/>
      <c r="VLV223" s="110"/>
      <c r="VLW223" s="110"/>
      <c r="VLX223" s="110"/>
      <c r="VLY223" s="110"/>
      <c r="VLZ223" s="110"/>
      <c r="VMA223" s="110"/>
      <c r="VMB223" s="110"/>
      <c r="VMC223" s="110"/>
      <c r="VMD223" s="110"/>
      <c r="VME223" s="110"/>
      <c r="VMF223" s="110"/>
      <c r="VMG223" s="110"/>
      <c r="VMH223" s="110"/>
      <c r="VMI223" s="110"/>
      <c r="VMJ223" s="110"/>
      <c r="VMK223" s="110"/>
      <c r="VML223" s="110"/>
      <c r="VMM223" s="110"/>
      <c r="VMN223" s="110"/>
      <c r="VMO223" s="110"/>
      <c r="VMP223" s="110"/>
      <c r="VMQ223" s="110"/>
      <c r="VMR223" s="110"/>
      <c r="VMS223" s="110"/>
      <c r="VMT223" s="110"/>
      <c r="VMU223" s="110"/>
      <c r="VMV223" s="110"/>
      <c r="VMW223" s="110"/>
      <c r="VMX223" s="110"/>
      <c r="VMY223" s="110"/>
      <c r="VMZ223" s="110"/>
      <c r="VNA223" s="110"/>
      <c r="VNB223" s="110"/>
      <c r="VNC223" s="110"/>
      <c r="VND223" s="110"/>
      <c r="VNE223" s="110"/>
      <c r="VNF223" s="110"/>
      <c r="VNG223" s="110"/>
      <c r="VNH223" s="110"/>
      <c r="VNI223" s="110"/>
      <c r="VNJ223" s="110"/>
      <c r="VNK223" s="110"/>
      <c r="VNL223" s="110"/>
      <c r="VNM223" s="110"/>
      <c r="VNN223" s="110"/>
      <c r="VNO223" s="110"/>
      <c r="VNP223" s="110"/>
      <c r="VNQ223" s="110"/>
      <c r="VNR223" s="110"/>
      <c r="VNS223" s="110"/>
      <c r="VNT223" s="110"/>
      <c r="VNU223" s="110"/>
      <c r="VNV223" s="110"/>
      <c r="VNW223" s="110"/>
      <c r="VNX223" s="110"/>
      <c r="VNY223" s="110"/>
      <c r="VNZ223" s="110"/>
      <c r="VOA223" s="110"/>
      <c r="VOB223" s="110"/>
      <c r="VOC223" s="110"/>
      <c r="VOD223" s="110"/>
      <c r="VOE223" s="110"/>
      <c r="VOF223" s="110"/>
      <c r="VOG223" s="110"/>
      <c r="VOH223" s="110"/>
      <c r="VOI223" s="110"/>
      <c r="VOJ223" s="110"/>
      <c r="VOK223" s="110"/>
      <c r="VOL223" s="110"/>
      <c r="VOM223" s="110"/>
      <c r="VON223" s="110"/>
      <c r="VOO223" s="110"/>
      <c r="VOP223" s="110"/>
      <c r="VOQ223" s="110"/>
      <c r="VOR223" s="110"/>
      <c r="VOS223" s="110"/>
      <c r="VOT223" s="110"/>
      <c r="VOU223" s="110"/>
      <c r="VOV223" s="110"/>
      <c r="VOW223" s="110"/>
      <c r="VOX223" s="110"/>
      <c r="VOY223" s="110"/>
      <c r="VOZ223" s="110"/>
      <c r="VPA223" s="110"/>
      <c r="VPB223" s="110"/>
      <c r="VPC223" s="110"/>
      <c r="VPD223" s="110"/>
      <c r="VPE223" s="110"/>
      <c r="VPF223" s="110"/>
      <c r="VPG223" s="110"/>
      <c r="VPH223" s="110"/>
      <c r="VPI223" s="110"/>
      <c r="VPJ223" s="110"/>
      <c r="VPK223" s="110"/>
      <c r="VPL223" s="110"/>
      <c r="VPM223" s="110"/>
      <c r="VPN223" s="110"/>
      <c r="VPO223" s="110"/>
      <c r="VPP223" s="110"/>
      <c r="VPQ223" s="110"/>
      <c r="VPR223" s="110"/>
      <c r="VPS223" s="110"/>
      <c r="VPT223" s="110"/>
      <c r="VPU223" s="110"/>
      <c r="VPV223" s="110"/>
      <c r="VPW223" s="110"/>
      <c r="VPX223" s="110"/>
      <c r="VPY223" s="110"/>
      <c r="VPZ223" s="110"/>
      <c r="VQA223" s="110"/>
      <c r="VQB223" s="110"/>
      <c r="VQC223" s="110"/>
      <c r="VQD223" s="110"/>
      <c r="VQE223" s="110"/>
      <c r="VQF223" s="110"/>
      <c r="VQG223" s="110"/>
      <c r="VQH223" s="110"/>
      <c r="VQI223" s="110"/>
      <c r="VQJ223" s="110"/>
      <c r="VQK223" s="110"/>
      <c r="VQL223" s="110"/>
      <c r="VQM223" s="110"/>
      <c r="VQN223" s="110"/>
      <c r="VQO223" s="110"/>
      <c r="VQP223" s="110"/>
      <c r="VQQ223" s="110"/>
      <c r="VQR223" s="110"/>
      <c r="VQS223" s="110"/>
      <c r="VQT223" s="110"/>
      <c r="VQU223" s="110"/>
      <c r="VQV223" s="110"/>
      <c r="VQW223" s="110"/>
      <c r="VQX223" s="110"/>
      <c r="VQY223" s="110"/>
      <c r="VQZ223" s="110"/>
      <c r="VRA223" s="110"/>
      <c r="VRB223" s="110"/>
      <c r="VRC223" s="110"/>
      <c r="VRD223" s="110"/>
      <c r="VRE223" s="110"/>
      <c r="VRF223" s="110"/>
      <c r="VRG223" s="110"/>
      <c r="VRH223" s="110"/>
      <c r="VRI223" s="110"/>
      <c r="VRJ223" s="110"/>
      <c r="VRK223" s="110"/>
      <c r="VRL223" s="110"/>
      <c r="VRM223" s="110"/>
      <c r="VRN223" s="110"/>
      <c r="VRO223" s="110"/>
      <c r="VRP223" s="110"/>
      <c r="VRQ223" s="110"/>
      <c r="VRR223" s="110"/>
      <c r="VRS223" s="110"/>
      <c r="VRT223" s="110"/>
      <c r="VRU223" s="110"/>
      <c r="VRV223" s="110"/>
      <c r="VRW223" s="110"/>
      <c r="VRX223" s="110"/>
      <c r="VRY223" s="110"/>
      <c r="VRZ223" s="110"/>
      <c r="VSA223" s="110"/>
      <c r="VSB223" s="110"/>
      <c r="VSC223" s="110"/>
      <c r="VSD223" s="110"/>
      <c r="VSE223" s="110"/>
      <c r="VSF223" s="110"/>
      <c r="VSG223" s="110"/>
      <c r="VSH223" s="110"/>
      <c r="VSI223" s="110"/>
      <c r="VSJ223" s="110"/>
      <c r="VSK223" s="110"/>
      <c r="VSL223" s="110"/>
      <c r="VSM223" s="110"/>
      <c r="VSN223" s="110"/>
      <c r="VSO223" s="110"/>
      <c r="VSP223" s="110"/>
      <c r="VSQ223" s="110"/>
      <c r="VSR223" s="110"/>
      <c r="VSS223" s="110"/>
      <c r="VST223" s="110"/>
      <c r="VSU223" s="110"/>
      <c r="VSV223" s="110"/>
      <c r="VSW223" s="110"/>
      <c r="VSX223" s="110"/>
      <c r="VSY223" s="110"/>
      <c r="VSZ223" s="110"/>
      <c r="VTA223" s="110"/>
      <c r="VTB223" s="110"/>
      <c r="VTC223" s="110"/>
      <c r="VTD223" s="110"/>
      <c r="VTE223" s="110"/>
      <c r="VTF223" s="110"/>
      <c r="VTG223" s="110"/>
      <c r="VTH223" s="110"/>
      <c r="VTI223" s="110"/>
      <c r="VTJ223" s="110"/>
      <c r="VTK223" s="110"/>
      <c r="VTL223" s="110"/>
      <c r="VTM223" s="110"/>
      <c r="VTN223" s="110"/>
      <c r="VTO223" s="110"/>
      <c r="VTP223" s="110"/>
      <c r="VTQ223" s="110"/>
      <c r="VTR223" s="110"/>
      <c r="VTS223" s="110"/>
      <c r="VTT223" s="110"/>
      <c r="VTU223" s="110"/>
      <c r="VTV223" s="110"/>
      <c r="VTW223" s="110"/>
      <c r="VTX223" s="110"/>
      <c r="VTY223" s="110"/>
      <c r="VTZ223" s="110"/>
      <c r="VUA223" s="110"/>
      <c r="VUB223" s="110"/>
      <c r="VUC223" s="110"/>
      <c r="VUD223" s="110"/>
      <c r="VUE223" s="110"/>
      <c r="VUF223" s="110"/>
      <c r="VUG223" s="110"/>
      <c r="VUH223" s="110"/>
      <c r="VUI223" s="110"/>
      <c r="VUJ223" s="110"/>
      <c r="VUK223" s="110"/>
      <c r="VUL223" s="110"/>
      <c r="VUM223" s="110"/>
      <c r="VUN223" s="110"/>
      <c r="VUO223" s="110"/>
      <c r="VUP223" s="110"/>
      <c r="VUQ223" s="110"/>
      <c r="VUR223" s="110"/>
      <c r="VUS223" s="110"/>
      <c r="VUT223" s="110"/>
      <c r="VUU223" s="110"/>
      <c r="VUV223" s="110"/>
      <c r="VUW223" s="110"/>
      <c r="VUX223" s="110"/>
      <c r="VUY223" s="110"/>
      <c r="VUZ223" s="110"/>
      <c r="VVA223" s="110"/>
      <c r="VVB223" s="110"/>
      <c r="VVC223" s="110"/>
      <c r="VVD223" s="110"/>
      <c r="VVE223" s="110"/>
      <c r="VVF223" s="110"/>
      <c r="VVG223" s="110"/>
      <c r="VVH223" s="110"/>
      <c r="VVI223" s="110"/>
      <c r="VVJ223" s="110"/>
      <c r="VVK223" s="110"/>
      <c r="VVL223" s="110"/>
      <c r="VVM223" s="110"/>
      <c r="VVN223" s="110"/>
      <c r="VVO223" s="110"/>
      <c r="VVP223" s="110"/>
      <c r="VVQ223" s="110"/>
      <c r="VVR223" s="110"/>
      <c r="VVS223" s="110"/>
      <c r="VVT223" s="110"/>
      <c r="VVU223" s="110"/>
      <c r="VVV223" s="110"/>
      <c r="VVW223" s="110"/>
      <c r="VVX223" s="110"/>
      <c r="VVY223" s="110"/>
      <c r="VVZ223" s="110"/>
      <c r="VWA223" s="110"/>
      <c r="VWB223" s="110"/>
      <c r="VWC223" s="110"/>
      <c r="VWD223" s="110"/>
      <c r="VWE223" s="110"/>
      <c r="VWF223" s="110"/>
      <c r="VWG223" s="110"/>
      <c r="VWH223" s="110"/>
      <c r="VWI223" s="110"/>
      <c r="VWJ223" s="110"/>
      <c r="VWK223" s="110"/>
      <c r="VWL223" s="110"/>
      <c r="VWM223" s="110"/>
      <c r="VWN223" s="110"/>
      <c r="VWO223" s="110"/>
      <c r="VWP223" s="110"/>
      <c r="VWQ223" s="110"/>
      <c r="VWR223" s="110"/>
      <c r="VWS223" s="110"/>
      <c r="VWT223" s="110"/>
      <c r="VWU223" s="110"/>
      <c r="VWV223" s="110"/>
      <c r="VWW223" s="110"/>
      <c r="VWX223" s="110"/>
      <c r="VWY223" s="110"/>
      <c r="VWZ223" s="110"/>
      <c r="VXA223" s="110"/>
      <c r="VXB223" s="110"/>
      <c r="VXC223" s="110"/>
      <c r="VXD223" s="110"/>
      <c r="VXE223" s="110"/>
      <c r="VXF223" s="110"/>
      <c r="VXG223" s="110"/>
      <c r="VXH223" s="110"/>
      <c r="VXI223" s="110"/>
      <c r="VXJ223" s="110"/>
      <c r="VXK223" s="110"/>
      <c r="VXL223" s="110"/>
      <c r="VXM223" s="110"/>
      <c r="VXN223" s="110"/>
      <c r="VXO223" s="110"/>
      <c r="VXP223" s="110"/>
      <c r="VXQ223" s="110"/>
      <c r="VXR223" s="110"/>
      <c r="VXS223" s="110"/>
      <c r="VXT223" s="110"/>
      <c r="VXU223" s="110"/>
      <c r="VXV223" s="110"/>
      <c r="VXW223" s="110"/>
      <c r="VXX223" s="110"/>
      <c r="VXY223" s="110"/>
      <c r="VXZ223" s="110"/>
      <c r="VYA223" s="110"/>
      <c r="VYB223" s="110"/>
      <c r="VYC223" s="110"/>
      <c r="VYD223" s="110"/>
      <c r="VYE223" s="110"/>
      <c r="VYF223" s="110"/>
      <c r="VYG223" s="110"/>
      <c r="VYH223" s="110"/>
      <c r="VYI223" s="110"/>
      <c r="VYJ223" s="110"/>
      <c r="VYK223" s="110"/>
      <c r="VYL223" s="110"/>
      <c r="VYM223" s="110"/>
      <c r="VYN223" s="110"/>
      <c r="VYO223" s="110"/>
      <c r="VYP223" s="110"/>
      <c r="VYQ223" s="110"/>
      <c r="VYR223" s="110"/>
      <c r="VYS223" s="110"/>
      <c r="VYT223" s="110"/>
      <c r="VYU223" s="110"/>
      <c r="VYV223" s="110"/>
      <c r="VYW223" s="110"/>
      <c r="VYX223" s="110"/>
      <c r="VYY223" s="110"/>
      <c r="VYZ223" s="110"/>
      <c r="VZA223" s="110"/>
      <c r="VZB223" s="110"/>
      <c r="VZC223" s="110"/>
      <c r="VZD223" s="110"/>
      <c r="VZE223" s="110"/>
      <c r="VZF223" s="110"/>
      <c r="VZG223" s="110"/>
      <c r="VZH223" s="110"/>
      <c r="VZI223" s="110"/>
      <c r="VZJ223" s="110"/>
      <c r="VZK223" s="110"/>
      <c r="VZL223" s="110"/>
      <c r="VZM223" s="110"/>
      <c r="VZN223" s="110"/>
      <c r="VZO223" s="110"/>
      <c r="VZP223" s="110"/>
      <c r="VZQ223" s="110"/>
      <c r="VZR223" s="110"/>
      <c r="VZS223" s="110"/>
      <c r="VZT223" s="110"/>
      <c r="VZU223" s="110"/>
      <c r="VZV223" s="110"/>
      <c r="VZW223" s="110"/>
      <c r="VZX223" s="110"/>
      <c r="VZY223" s="110"/>
      <c r="VZZ223" s="110"/>
      <c r="WAA223" s="110"/>
      <c r="WAB223" s="110"/>
      <c r="WAC223" s="110"/>
      <c r="WAD223" s="110"/>
      <c r="WAE223" s="110"/>
      <c r="WAF223" s="110"/>
      <c r="WAG223" s="110"/>
      <c r="WAH223" s="110"/>
      <c r="WAI223" s="110"/>
      <c r="WAJ223" s="110"/>
      <c r="WAK223" s="110"/>
      <c r="WAL223" s="110"/>
      <c r="WAM223" s="110"/>
      <c r="WAN223" s="110"/>
      <c r="WAO223" s="110"/>
      <c r="WAP223" s="110"/>
      <c r="WAQ223" s="110"/>
      <c r="WAR223" s="110"/>
      <c r="WAS223" s="110"/>
      <c r="WAT223" s="110"/>
      <c r="WAU223" s="110"/>
      <c r="WAV223" s="110"/>
      <c r="WAW223" s="110"/>
      <c r="WAX223" s="110"/>
      <c r="WAY223" s="110"/>
      <c r="WAZ223" s="110"/>
      <c r="WBA223" s="110"/>
      <c r="WBB223" s="110"/>
      <c r="WBC223" s="110"/>
      <c r="WBD223" s="110"/>
      <c r="WBE223" s="110"/>
      <c r="WBF223" s="110"/>
      <c r="WBG223" s="110"/>
      <c r="WBH223" s="110"/>
      <c r="WBI223" s="110"/>
      <c r="WBJ223" s="110"/>
      <c r="WBK223" s="110"/>
      <c r="WBL223" s="110"/>
      <c r="WBM223" s="110"/>
      <c r="WBN223" s="110"/>
      <c r="WBO223" s="110"/>
      <c r="WBP223" s="110"/>
      <c r="WBQ223" s="110"/>
      <c r="WBR223" s="110"/>
      <c r="WBS223" s="110"/>
      <c r="WBT223" s="110"/>
      <c r="WBU223" s="110"/>
      <c r="WBV223" s="110"/>
      <c r="WBW223" s="110"/>
      <c r="WBX223" s="110"/>
      <c r="WBY223" s="110"/>
      <c r="WBZ223" s="110"/>
      <c r="WCA223" s="110"/>
      <c r="WCB223" s="110"/>
      <c r="WCC223" s="110"/>
      <c r="WCD223" s="110"/>
      <c r="WCE223" s="110"/>
      <c r="WCF223" s="110"/>
      <c r="WCG223" s="110"/>
      <c r="WCH223" s="110"/>
      <c r="WCI223" s="110"/>
      <c r="WCJ223" s="110"/>
      <c r="WCK223" s="110"/>
      <c r="WCL223" s="110"/>
      <c r="WCM223" s="110"/>
      <c r="WCN223" s="110"/>
      <c r="WCO223" s="110"/>
      <c r="WCP223" s="110"/>
      <c r="WCQ223" s="110"/>
      <c r="WCR223" s="110"/>
      <c r="WCS223" s="110"/>
      <c r="WCT223" s="110"/>
      <c r="WCU223" s="110"/>
      <c r="WCV223" s="110"/>
      <c r="WCW223" s="110"/>
      <c r="WCX223" s="110"/>
      <c r="WCY223" s="110"/>
      <c r="WCZ223" s="110"/>
      <c r="WDA223" s="110"/>
      <c r="WDB223" s="110"/>
      <c r="WDC223" s="110"/>
      <c r="WDD223" s="110"/>
      <c r="WDE223" s="110"/>
      <c r="WDF223" s="110"/>
      <c r="WDG223" s="110"/>
      <c r="WDH223" s="110"/>
      <c r="WDI223" s="110"/>
      <c r="WDJ223" s="110"/>
      <c r="WDK223" s="110"/>
      <c r="WDL223" s="110"/>
      <c r="WDM223" s="110"/>
      <c r="WDN223" s="110"/>
      <c r="WDO223" s="110"/>
      <c r="WDP223" s="110"/>
      <c r="WDQ223" s="110"/>
      <c r="WDR223" s="110"/>
      <c r="WDS223" s="110"/>
      <c r="WDT223" s="110"/>
      <c r="WDU223" s="110"/>
      <c r="WDV223" s="110"/>
      <c r="WDW223" s="110"/>
      <c r="WDX223" s="110"/>
      <c r="WDY223" s="110"/>
      <c r="WDZ223" s="110"/>
      <c r="WEA223" s="110"/>
      <c r="WEB223" s="110"/>
      <c r="WEC223" s="110"/>
      <c r="WED223" s="110"/>
      <c r="WEE223" s="110"/>
      <c r="WEF223" s="110"/>
      <c r="WEG223" s="110"/>
      <c r="WEH223" s="110"/>
      <c r="WEI223" s="110"/>
      <c r="WEJ223" s="110"/>
      <c r="WEK223" s="110"/>
      <c r="WEL223" s="110"/>
      <c r="WEM223" s="110"/>
      <c r="WEN223" s="110"/>
      <c r="WEO223" s="110"/>
      <c r="WEP223" s="110"/>
      <c r="WEQ223" s="110"/>
      <c r="WER223" s="110"/>
      <c r="WES223" s="110"/>
      <c r="WET223" s="110"/>
      <c r="WEU223" s="110"/>
      <c r="WEV223" s="110"/>
      <c r="WEW223" s="110"/>
      <c r="WEX223" s="110"/>
      <c r="WEY223" s="110"/>
      <c r="WEZ223" s="110"/>
      <c r="WFA223" s="110"/>
      <c r="WFB223" s="110"/>
      <c r="WFC223" s="110"/>
      <c r="WFD223" s="110"/>
      <c r="WFE223" s="110"/>
      <c r="WFF223" s="110"/>
      <c r="WFG223" s="110"/>
      <c r="WFH223" s="110"/>
      <c r="WFI223" s="110"/>
      <c r="WFJ223" s="110"/>
      <c r="WFK223" s="110"/>
      <c r="WFL223" s="110"/>
      <c r="WFM223" s="110"/>
      <c r="WFN223" s="110"/>
      <c r="WFO223" s="110"/>
      <c r="WFP223" s="110"/>
      <c r="WFQ223" s="110"/>
      <c r="WFR223" s="110"/>
      <c r="WFS223" s="110"/>
      <c r="WFT223" s="110"/>
      <c r="WFU223" s="110"/>
      <c r="WFV223" s="110"/>
      <c r="WFW223" s="110"/>
      <c r="WFX223" s="110"/>
      <c r="WFY223" s="110"/>
      <c r="WFZ223" s="110"/>
      <c r="WGA223" s="110"/>
      <c r="WGB223" s="110"/>
      <c r="WGC223" s="110"/>
      <c r="WGD223" s="110"/>
      <c r="WGE223" s="110"/>
      <c r="WGF223" s="110"/>
      <c r="WGG223" s="110"/>
      <c r="WGH223" s="110"/>
      <c r="WGI223" s="110"/>
      <c r="WGJ223" s="110"/>
      <c r="WGK223" s="110"/>
      <c r="WGL223" s="110"/>
      <c r="WGM223" s="110"/>
      <c r="WGN223" s="110"/>
      <c r="WGO223" s="110"/>
      <c r="WGP223" s="110"/>
      <c r="WGQ223" s="110"/>
      <c r="WGR223" s="110"/>
      <c r="WGS223" s="110"/>
      <c r="WGT223" s="110"/>
      <c r="WGU223" s="110"/>
      <c r="WGV223" s="110"/>
      <c r="WGW223" s="110"/>
      <c r="WGX223" s="110"/>
      <c r="WGY223" s="110"/>
      <c r="WGZ223" s="110"/>
      <c r="WHA223" s="110"/>
      <c r="WHB223" s="110"/>
      <c r="WHC223" s="110"/>
      <c r="WHD223" s="110"/>
      <c r="WHE223" s="110"/>
      <c r="WHF223" s="110"/>
      <c r="WHG223" s="110"/>
      <c r="WHH223" s="110"/>
      <c r="WHI223" s="110"/>
      <c r="WHJ223" s="110"/>
      <c r="WHK223" s="110"/>
      <c r="WHL223" s="110"/>
      <c r="WHM223" s="110"/>
      <c r="WHN223" s="110"/>
      <c r="WHO223" s="110"/>
      <c r="WHP223" s="110"/>
      <c r="WHQ223" s="110"/>
      <c r="WHR223" s="110"/>
      <c r="WHS223" s="110"/>
      <c r="WHT223" s="110"/>
      <c r="WHU223" s="110"/>
      <c r="WHV223" s="110"/>
      <c r="WHW223" s="110"/>
      <c r="WHX223" s="110"/>
      <c r="WHY223" s="110"/>
      <c r="WHZ223" s="110"/>
      <c r="WIA223" s="110"/>
      <c r="WIB223" s="110"/>
      <c r="WIC223" s="110"/>
      <c r="WID223" s="110"/>
      <c r="WIE223" s="110"/>
      <c r="WIF223" s="110"/>
      <c r="WIG223" s="110"/>
      <c r="WIH223" s="110"/>
      <c r="WII223" s="110"/>
      <c r="WIJ223" s="110"/>
      <c r="WIK223" s="110"/>
      <c r="WIL223" s="110"/>
      <c r="WIM223" s="110"/>
      <c r="WIN223" s="110"/>
      <c r="WIO223" s="110"/>
      <c r="WIP223" s="110"/>
      <c r="WIQ223" s="110"/>
      <c r="WIR223" s="110"/>
      <c r="WIS223" s="110"/>
      <c r="WIT223" s="110"/>
      <c r="WIU223" s="110"/>
      <c r="WIV223" s="110"/>
      <c r="WIW223" s="110"/>
      <c r="WIX223" s="110"/>
      <c r="WIY223" s="110"/>
      <c r="WIZ223" s="110"/>
      <c r="WJA223" s="110"/>
      <c r="WJB223" s="110"/>
      <c r="WJC223" s="110"/>
      <c r="WJD223" s="110"/>
      <c r="WJE223" s="110"/>
      <c r="WJF223" s="110"/>
      <c r="WJG223" s="110"/>
      <c r="WJH223" s="110"/>
      <c r="WJI223" s="110"/>
      <c r="WJJ223" s="110"/>
      <c r="WJK223" s="110"/>
      <c r="WJL223" s="110"/>
      <c r="WJM223" s="110"/>
      <c r="WJN223" s="110"/>
      <c r="WJO223" s="110"/>
      <c r="WJP223" s="110"/>
      <c r="WJQ223" s="110"/>
      <c r="WJR223" s="110"/>
      <c r="WJS223" s="110"/>
      <c r="WJT223" s="110"/>
      <c r="WJU223" s="110"/>
      <c r="WJV223" s="110"/>
      <c r="WJW223" s="110"/>
      <c r="WJX223" s="110"/>
      <c r="WJY223" s="110"/>
      <c r="WJZ223" s="110"/>
      <c r="WKA223" s="110"/>
      <c r="WKB223" s="110"/>
      <c r="WKC223" s="110"/>
      <c r="WKD223" s="110"/>
      <c r="WKE223" s="110"/>
      <c r="WKF223" s="110"/>
      <c r="WKG223" s="110"/>
      <c r="WKH223" s="110"/>
      <c r="WKI223" s="110"/>
      <c r="WKJ223" s="110"/>
      <c r="WKK223" s="110"/>
      <c r="WKL223" s="110"/>
      <c r="WKM223" s="110"/>
      <c r="WKN223" s="110"/>
      <c r="WKO223" s="110"/>
      <c r="WKP223" s="110"/>
      <c r="WKQ223" s="110"/>
      <c r="WKR223" s="110"/>
      <c r="WKS223" s="110"/>
      <c r="WKT223" s="110"/>
      <c r="WKU223" s="110"/>
      <c r="WKV223" s="110"/>
      <c r="WKW223" s="110"/>
      <c r="WKX223" s="110"/>
      <c r="WKY223" s="110"/>
      <c r="WKZ223" s="110"/>
      <c r="WLA223" s="110"/>
      <c r="WLB223" s="110"/>
      <c r="WLC223" s="110"/>
      <c r="WLD223" s="110"/>
      <c r="WLE223" s="110"/>
      <c r="WLF223" s="110"/>
      <c r="WLG223" s="110"/>
      <c r="WLH223" s="110"/>
      <c r="WLI223" s="110"/>
      <c r="WLJ223" s="110"/>
      <c r="WLK223" s="110"/>
      <c r="WLL223" s="110"/>
      <c r="WLM223" s="110"/>
      <c r="WLN223" s="110"/>
      <c r="WLO223" s="110"/>
      <c r="WLP223" s="110"/>
      <c r="WLQ223" s="110"/>
      <c r="WLR223" s="110"/>
      <c r="WLS223" s="110"/>
      <c r="WLT223" s="110"/>
      <c r="WLU223" s="110"/>
      <c r="WLV223" s="110"/>
      <c r="WLW223" s="110"/>
      <c r="WLX223" s="110"/>
      <c r="WLY223" s="110"/>
      <c r="WLZ223" s="110"/>
      <c r="WMA223" s="110"/>
      <c r="WMB223" s="110"/>
      <c r="WMC223" s="110"/>
      <c r="WMD223" s="110"/>
      <c r="WME223" s="110"/>
      <c r="WMF223" s="110"/>
      <c r="WMG223" s="110"/>
      <c r="WMH223" s="110"/>
      <c r="WMI223" s="110"/>
      <c r="WMJ223" s="110"/>
      <c r="WMK223" s="110"/>
      <c r="WML223" s="110"/>
      <c r="WMM223" s="110"/>
      <c r="WMN223" s="110"/>
      <c r="WMO223" s="110"/>
      <c r="WMP223" s="110"/>
      <c r="WMQ223" s="110"/>
      <c r="WMR223" s="110"/>
      <c r="WMS223" s="110"/>
      <c r="WMT223" s="110"/>
      <c r="WMU223" s="110"/>
      <c r="WMV223" s="110"/>
      <c r="WMW223" s="110"/>
      <c r="WMX223" s="110"/>
      <c r="WMY223" s="110"/>
      <c r="WMZ223" s="110"/>
      <c r="WNA223" s="110"/>
      <c r="WNB223" s="110"/>
      <c r="WNC223" s="110"/>
      <c r="WND223" s="110"/>
      <c r="WNE223" s="110"/>
      <c r="WNF223" s="110"/>
      <c r="WNG223" s="110"/>
      <c r="WNH223" s="110"/>
      <c r="WNI223" s="110"/>
      <c r="WNJ223" s="110"/>
      <c r="WNK223" s="110"/>
      <c r="WNL223" s="110"/>
      <c r="WNM223" s="110"/>
      <c r="WNN223" s="110"/>
      <c r="WNO223" s="110"/>
      <c r="WNP223" s="110"/>
      <c r="WNQ223" s="110"/>
      <c r="WNR223" s="110"/>
      <c r="WNS223" s="110"/>
      <c r="WNT223" s="110"/>
      <c r="WNU223" s="110"/>
      <c r="WNV223" s="110"/>
      <c r="WNW223" s="110"/>
      <c r="WNX223" s="110"/>
      <c r="WNY223" s="110"/>
      <c r="WNZ223" s="110"/>
      <c r="WOA223" s="110"/>
      <c r="WOB223" s="110"/>
      <c r="WOC223" s="110"/>
      <c r="WOD223" s="110"/>
      <c r="WOE223" s="110"/>
      <c r="WOF223" s="110"/>
      <c r="WOG223" s="110"/>
      <c r="WOH223" s="110"/>
      <c r="WOI223" s="110"/>
      <c r="WOJ223" s="110"/>
      <c r="WOK223" s="110"/>
      <c r="WOL223" s="110"/>
      <c r="WOM223" s="110"/>
      <c r="WON223" s="110"/>
      <c r="WOO223" s="110"/>
      <c r="WOP223" s="110"/>
      <c r="WOQ223" s="110"/>
      <c r="WOR223" s="110"/>
      <c r="WOS223" s="110"/>
      <c r="WOT223" s="110"/>
      <c r="WOU223" s="110"/>
      <c r="WOV223" s="110"/>
      <c r="WOW223" s="110"/>
      <c r="WOX223" s="110"/>
      <c r="WOY223" s="110"/>
      <c r="WOZ223" s="110"/>
      <c r="WPA223" s="110"/>
      <c r="WPB223" s="110"/>
      <c r="WPC223" s="110"/>
      <c r="WPD223" s="110"/>
      <c r="WPE223" s="110"/>
      <c r="WPF223" s="110"/>
      <c r="WPG223" s="110"/>
      <c r="WPH223" s="110"/>
      <c r="WPI223" s="110"/>
      <c r="WPJ223" s="110"/>
      <c r="WPK223" s="110"/>
      <c r="WPL223" s="110"/>
      <c r="WPM223" s="110"/>
      <c r="WPN223" s="110"/>
      <c r="WPO223" s="110"/>
      <c r="WPP223" s="110"/>
      <c r="WPQ223" s="110"/>
      <c r="WPR223" s="110"/>
      <c r="WPS223" s="110"/>
      <c r="WPT223" s="110"/>
      <c r="WPU223" s="110"/>
      <c r="WPV223" s="110"/>
      <c r="WPW223" s="110"/>
      <c r="WPX223" s="110"/>
      <c r="WPY223" s="110"/>
      <c r="WPZ223" s="110"/>
      <c r="WQA223" s="110"/>
      <c r="WQB223" s="110"/>
      <c r="WQC223" s="110"/>
      <c r="WQD223" s="110"/>
      <c r="WQE223" s="110"/>
      <c r="WQF223" s="110"/>
      <c r="WQG223" s="110"/>
      <c r="WQH223" s="110"/>
      <c r="WQI223" s="110"/>
      <c r="WQJ223" s="110"/>
      <c r="WQK223" s="110"/>
      <c r="WQL223" s="110"/>
      <c r="WQM223" s="110"/>
      <c r="WQN223" s="110"/>
      <c r="WQO223" s="110"/>
      <c r="WQP223" s="110"/>
      <c r="WQQ223" s="110"/>
      <c r="WQR223" s="110"/>
      <c r="WQS223" s="110"/>
      <c r="WQT223" s="110"/>
      <c r="WQU223" s="110"/>
      <c r="WQV223" s="110"/>
      <c r="WQW223" s="110"/>
      <c r="WQX223" s="110"/>
      <c r="WQY223" s="110"/>
      <c r="WQZ223" s="110"/>
      <c r="WRA223" s="110"/>
      <c r="WRB223" s="110"/>
      <c r="WRC223" s="110"/>
      <c r="WRD223" s="110"/>
      <c r="WRE223" s="110"/>
      <c r="WRF223" s="110"/>
      <c r="WRG223" s="110"/>
      <c r="WRH223" s="110"/>
      <c r="WRI223" s="110"/>
      <c r="WRJ223" s="110"/>
      <c r="WRK223" s="110"/>
      <c r="WRL223" s="110"/>
      <c r="WRM223" s="110"/>
      <c r="WRN223" s="110"/>
      <c r="WRO223" s="110"/>
      <c r="WRP223" s="110"/>
      <c r="WRQ223" s="110"/>
      <c r="WRR223" s="110"/>
      <c r="WRS223" s="110"/>
      <c r="WRT223" s="110"/>
      <c r="WRU223" s="110"/>
      <c r="WRV223" s="110"/>
      <c r="WRW223" s="110"/>
      <c r="WRX223" s="110"/>
      <c r="WRY223" s="110"/>
      <c r="WRZ223" s="110"/>
      <c r="WSA223" s="110"/>
      <c r="WSB223" s="110"/>
      <c r="WSC223" s="110"/>
      <c r="WSD223" s="110"/>
      <c r="WSE223" s="110"/>
      <c r="WSF223" s="110"/>
      <c r="WSG223" s="110"/>
      <c r="WSH223" s="110"/>
      <c r="WSI223" s="110"/>
      <c r="WSJ223" s="110"/>
      <c r="WSK223" s="110"/>
      <c r="WSL223" s="110"/>
      <c r="WSM223" s="110"/>
      <c r="WSN223" s="110"/>
      <c r="WSO223" s="110"/>
      <c r="WSP223" s="110"/>
      <c r="WSQ223" s="110"/>
      <c r="WSR223" s="110"/>
      <c r="WSS223" s="110"/>
      <c r="WST223" s="110"/>
      <c r="WSU223" s="110"/>
      <c r="WSV223" s="110"/>
      <c r="WSW223" s="110"/>
      <c r="WSX223" s="110"/>
      <c r="WSY223" s="110"/>
      <c r="WSZ223" s="110"/>
      <c r="WTA223" s="110"/>
      <c r="WTB223" s="110"/>
      <c r="WTC223" s="110"/>
      <c r="WTD223" s="110"/>
      <c r="WTE223" s="110"/>
      <c r="WTF223" s="110"/>
      <c r="WTG223" s="110"/>
      <c r="WTH223" s="110"/>
      <c r="WTI223" s="110"/>
      <c r="WTJ223" s="110"/>
      <c r="WTK223" s="110"/>
      <c r="WTL223" s="110"/>
      <c r="WTM223" s="110"/>
      <c r="WTN223" s="110"/>
      <c r="WTO223" s="110"/>
      <c r="WTP223" s="110"/>
      <c r="WTQ223" s="110"/>
      <c r="WTR223" s="110"/>
      <c r="WTS223" s="110"/>
      <c r="WTT223" s="110"/>
      <c r="WTU223" s="110"/>
      <c r="WTV223" s="110"/>
      <c r="WTW223" s="110"/>
      <c r="WTX223" s="110"/>
      <c r="WTY223" s="110"/>
      <c r="WTZ223" s="110"/>
      <c r="WUA223" s="110"/>
      <c r="WUB223" s="110"/>
      <c r="WUC223" s="110"/>
      <c r="WUD223" s="110"/>
      <c r="WUE223" s="110"/>
      <c r="WUF223" s="110"/>
      <c r="WUG223" s="110"/>
      <c r="WUH223" s="110"/>
      <c r="WUI223" s="110"/>
      <c r="WUJ223" s="110"/>
      <c r="WUK223" s="110"/>
      <c r="WUL223" s="110"/>
      <c r="WUM223" s="110"/>
      <c r="WUN223" s="110"/>
      <c r="WUO223" s="110"/>
      <c r="WUP223" s="110"/>
      <c r="WUQ223" s="110"/>
      <c r="WUR223" s="110"/>
      <c r="WUS223" s="110"/>
      <c r="WUT223" s="110"/>
      <c r="WUU223" s="110"/>
      <c r="WUV223" s="110"/>
      <c r="WUW223" s="110"/>
      <c r="WUX223" s="110"/>
      <c r="WUY223" s="110"/>
      <c r="WUZ223" s="110"/>
      <c r="WVA223" s="110"/>
      <c r="WVB223" s="110"/>
      <c r="WVC223" s="110"/>
      <c r="WVD223" s="110"/>
      <c r="WVE223" s="110"/>
      <c r="WVF223" s="110"/>
      <c r="WVG223" s="110"/>
      <c r="WVH223" s="110"/>
      <c r="WVI223" s="110"/>
      <c r="WVJ223" s="110"/>
      <c r="WVK223" s="110"/>
      <c r="WVL223" s="110"/>
      <c r="WVM223" s="110"/>
      <c r="WVN223" s="110"/>
      <c r="WVO223" s="110"/>
      <c r="WVP223" s="110"/>
      <c r="WVQ223" s="110"/>
      <c r="WVR223" s="110"/>
      <c r="WVS223" s="110"/>
      <c r="WVT223" s="110"/>
      <c r="WVU223" s="110"/>
      <c r="WVV223" s="110"/>
      <c r="WVW223" s="110"/>
      <c r="WVX223" s="110"/>
      <c r="WVY223" s="110"/>
      <c r="WVZ223" s="110"/>
      <c r="WWA223" s="110"/>
      <c r="WWB223" s="110"/>
      <c r="WWC223" s="110"/>
      <c r="WWD223" s="110"/>
      <c r="WWE223" s="110"/>
      <c r="WWF223" s="110"/>
      <c r="WWG223" s="110"/>
      <c r="WWH223" s="110"/>
      <c r="WWI223" s="110"/>
      <c r="WWJ223" s="110"/>
      <c r="WWK223" s="110"/>
      <c r="WWL223" s="110"/>
      <c r="WWM223" s="110"/>
      <c r="WWN223" s="110"/>
      <c r="WWO223" s="110"/>
      <c r="WWP223" s="110"/>
      <c r="WWQ223" s="110"/>
      <c r="WWR223" s="110"/>
      <c r="WWS223" s="110"/>
      <c r="WWT223" s="110"/>
      <c r="WWU223" s="110"/>
      <c r="WWV223" s="110"/>
      <c r="WWW223" s="110"/>
      <c r="WWX223" s="110"/>
      <c r="WWY223" s="110"/>
      <c r="WWZ223" s="110"/>
      <c r="WXA223" s="110"/>
      <c r="WXB223" s="110"/>
      <c r="WXC223" s="110"/>
      <c r="WXD223" s="110"/>
      <c r="WXE223" s="110"/>
      <c r="WXF223" s="110"/>
      <c r="WXG223" s="110"/>
      <c r="WXH223" s="110"/>
      <c r="WXI223" s="110"/>
      <c r="WXJ223" s="110"/>
      <c r="WXK223" s="110"/>
      <c r="WXL223" s="110"/>
      <c r="WXM223" s="110"/>
      <c r="WXN223" s="110"/>
      <c r="WXO223" s="110"/>
      <c r="WXP223" s="110"/>
      <c r="WXQ223" s="110"/>
      <c r="WXR223" s="110"/>
      <c r="WXS223" s="110"/>
      <c r="WXT223" s="110"/>
      <c r="WXU223" s="110"/>
      <c r="WXV223" s="110"/>
      <c r="WXW223" s="110"/>
      <c r="WXX223" s="110"/>
      <c r="WXY223" s="110"/>
      <c r="WXZ223" s="110"/>
      <c r="WYA223" s="110"/>
      <c r="WYB223" s="110"/>
      <c r="WYC223" s="110"/>
      <c r="WYD223" s="110"/>
      <c r="WYE223" s="110"/>
      <c r="WYF223" s="110"/>
      <c r="WYG223" s="110"/>
      <c r="WYH223" s="110"/>
      <c r="WYI223" s="110"/>
      <c r="WYJ223" s="110"/>
      <c r="WYK223" s="110"/>
      <c r="WYL223" s="110"/>
      <c r="WYM223" s="110"/>
      <c r="WYN223" s="110"/>
      <c r="WYO223" s="110"/>
      <c r="WYP223" s="110"/>
      <c r="WYQ223" s="110"/>
      <c r="WYR223" s="110"/>
      <c r="WYS223" s="110"/>
      <c r="WYT223" s="110"/>
      <c r="WYU223" s="110"/>
      <c r="WYV223" s="110"/>
      <c r="WYW223" s="110"/>
      <c r="WYX223" s="110"/>
      <c r="WYY223" s="110"/>
      <c r="WYZ223" s="110"/>
      <c r="WZA223" s="110"/>
      <c r="WZB223" s="110"/>
      <c r="WZC223" s="110"/>
      <c r="WZD223" s="110"/>
      <c r="WZE223" s="110"/>
      <c r="WZF223" s="110"/>
      <c r="WZG223" s="110"/>
      <c r="WZH223" s="110"/>
      <c r="WZI223" s="110"/>
      <c r="WZJ223" s="110"/>
      <c r="WZK223" s="110"/>
      <c r="WZL223" s="110"/>
      <c r="WZM223" s="110"/>
      <c r="WZN223" s="110"/>
      <c r="WZO223" s="110"/>
      <c r="WZP223" s="110"/>
      <c r="WZQ223" s="110"/>
      <c r="WZR223" s="110"/>
      <c r="WZS223" s="110"/>
      <c r="WZT223" s="110"/>
      <c r="WZU223" s="110"/>
      <c r="WZV223" s="110"/>
      <c r="WZW223" s="110"/>
      <c r="WZX223" s="110"/>
      <c r="WZY223" s="110"/>
      <c r="WZZ223" s="110"/>
      <c r="XAA223" s="110"/>
      <c r="XAB223" s="110"/>
      <c r="XAC223" s="110"/>
      <c r="XAD223" s="110"/>
      <c r="XAE223" s="110"/>
      <c r="XAF223" s="110"/>
      <c r="XAG223" s="110"/>
      <c r="XAH223" s="110"/>
      <c r="XAI223" s="110"/>
      <c r="XAJ223" s="110"/>
      <c r="XAK223" s="110"/>
      <c r="XAL223" s="110"/>
      <c r="XAM223" s="110"/>
      <c r="XAN223" s="110"/>
      <c r="XAO223" s="110"/>
      <c r="XAP223" s="110"/>
      <c r="XAQ223" s="110"/>
      <c r="XAR223" s="110"/>
      <c r="XAS223" s="110"/>
      <c r="XAT223" s="110"/>
      <c r="XAU223" s="110"/>
      <c r="XAV223" s="110"/>
      <c r="XAW223" s="110"/>
      <c r="XAX223" s="110"/>
      <c r="XAY223" s="110"/>
      <c r="XAZ223" s="110"/>
      <c r="XBA223" s="110"/>
      <c r="XBB223" s="110"/>
      <c r="XBC223" s="110"/>
      <c r="XBD223" s="110"/>
      <c r="XBE223" s="110"/>
      <c r="XBF223" s="110"/>
      <c r="XBG223" s="110"/>
      <c r="XBH223" s="110"/>
      <c r="XBI223" s="110"/>
      <c r="XBJ223" s="110"/>
      <c r="XBK223" s="110"/>
      <c r="XBL223" s="110"/>
      <c r="XBM223" s="110"/>
      <c r="XBN223" s="110"/>
      <c r="XBO223" s="110"/>
      <c r="XBP223" s="110"/>
      <c r="XBQ223" s="110"/>
      <c r="XBR223" s="110"/>
      <c r="XBS223" s="110"/>
      <c r="XBT223" s="110"/>
      <c r="XBU223" s="110"/>
      <c r="XBV223" s="110"/>
      <c r="XBW223" s="110"/>
      <c r="XBX223" s="110"/>
      <c r="XBY223" s="110"/>
      <c r="XBZ223" s="110"/>
      <c r="XCA223" s="110"/>
      <c r="XCB223" s="110"/>
      <c r="XCC223" s="110"/>
      <c r="XCD223" s="110"/>
      <c r="XCE223" s="110"/>
      <c r="XCF223" s="110"/>
      <c r="XCG223" s="110"/>
      <c r="XCH223" s="110"/>
      <c r="XCI223" s="110"/>
      <c r="XCJ223" s="110"/>
      <c r="XCK223" s="110"/>
      <c r="XCL223" s="110"/>
      <c r="XCM223" s="110"/>
      <c r="XCN223" s="110"/>
      <c r="XCO223" s="110"/>
      <c r="XCP223" s="110"/>
      <c r="XCQ223" s="110"/>
      <c r="XCR223" s="110"/>
      <c r="XCS223" s="110"/>
      <c r="XCT223" s="110"/>
      <c r="XCU223" s="110"/>
      <c r="XCV223" s="110"/>
      <c r="XCW223" s="110"/>
      <c r="XCX223" s="110"/>
      <c r="XCY223" s="110"/>
      <c r="XCZ223" s="110"/>
      <c r="XDA223" s="110"/>
      <c r="XDB223" s="110"/>
      <c r="XDC223" s="110"/>
      <c r="XDD223" s="110"/>
      <c r="XDE223" s="110"/>
      <c r="XDF223" s="110"/>
      <c r="XDG223" s="110"/>
      <c r="XDH223" s="110"/>
      <c r="XDI223" s="110"/>
      <c r="XDJ223" s="110"/>
      <c r="XDK223" s="110"/>
      <c r="XDL223" s="110"/>
      <c r="XDM223" s="110"/>
      <c r="XDN223" s="110"/>
      <c r="XDO223" s="110"/>
      <c r="XDP223" s="110"/>
      <c r="XDQ223" s="110"/>
      <c r="XDR223" s="110"/>
      <c r="XDS223" s="110"/>
      <c r="XDT223" s="110"/>
      <c r="XDU223" s="110"/>
      <c r="XDV223" s="110"/>
      <c r="XDW223" s="110"/>
      <c r="XDX223" s="110"/>
      <c r="XDY223" s="110"/>
      <c r="XDZ223" s="110"/>
      <c r="XEA223" s="110"/>
      <c r="XEB223" s="110"/>
      <c r="XEC223" s="110"/>
      <c r="XED223" s="110"/>
      <c r="XEE223" s="110"/>
      <c r="XEF223" s="110"/>
      <c r="XEG223" s="110"/>
      <c r="XEH223" s="110"/>
      <c r="XEI223" s="110"/>
      <c r="XEJ223" s="110"/>
      <c r="XEK223" s="110"/>
      <c r="XEL223" s="110"/>
      <c r="XEM223" s="110"/>
      <c r="XEN223" s="110"/>
      <c r="XEO223" s="110"/>
      <c r="XEP223" s="110"/>
      <c r="XEQ223" s="110"/>
      <c r="XER223" s="110"/>
      <c r="XES223" s="110"/>
      <c r="XET223" s="110"/>
      <c r="XEU223" s="110"/>
      <c r="XEV223" s="110"/>
      <c r="XEW223" s="110"/>
      <c r="XEX223" s="110"/>
      <c r="XEY223" s="110"/>
      <c r="XEZ223" s="110"/>
      <c r="XFA223" s="110"/>
      <c r="XFB223" s="110"/>
      <c r="XFC223" s="110"/>
    </row>
    <row r="224" s="107" customFormat="1" ht="53" customHeight="1" spans="1:16383">
      <c r="A224" s="211" t="s">
        <v>3380</v>
      </c>
      <c r="B224" s="212"/>
      <c r="C224" s="212" t="s">
        <v>3381</v>
      </c>
      <c r="D224" s="213">
        <f t="shared" si="28"/>
        <v>91</v>
      </c>
      <c r="E224" s="213">
        <v>91</v>
      </c>
      <c r="F224" s="213"/>
      <c r="G224" s="213"/>
      <c r="H224" s="213"/>
      <c r="I224" s="228"/>
      <c r="J224" s="228">
        <v>91</v>
      </c>
      <c r="K224" s="213"/>
      <c r="L224" s="212" t="s">
        <v>3382</v>
      </c>
      <c r="M224" s="212" t="s">
        <v>3378</v>
      </c>
      <c r="N224" s="212" t="s">
        <v>3379</v>
      </c>
      <c r="O224" s="128"/>
      <c r="P224" s="110"/>
      <c r="Q224" s="110"/>
      <c r="R224" s="110"/>
      <c r="S224" s="110"/>
      <c r="T224" s="110"/>
      <c r="U224" s="110"/>
      <c r="V224" s="110"/>
      <c r="W224" s="110"/>
      <c r="X224" s="110"/>
      <c r="Y224" s="110"/>
      <c r="Z224" s="110"/>
      <c r="AA224" s="110"/>
      <c r="AB224" s="110"/>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c r="CN224" s="110"/>
      <c r="CO224" s="110"/>
      <c r="CP224" s="110"/>
      <c r="CQ224" s="110"/>
      <c r="CR224" s="110"/>
      <c r="CS224" s="110"/>
      <c r="CT224" s="110"/>
      <c r="CU224" s="110"/>
      <c r="CV224" s="110"/>
      <c r="CW224" s="110"/>
      <c r="CX224" s="110"/>
      <c r="CY224" s="110"/>
      <c r="CZ224" s="110"/>
      <c r="DA224" s="110"/>
      <c r="DB224" s="110"/>
      <c r="DC224" s="110"/>
      <c r="DD224" s="110"/>
      <c r="DE224" s="110"/>
      <c r="DF224" s="110"/>
      <c r="DG224" s="110"/>
      <c r="DH224" s="110"/>
      <c r="DI224" s="110"/>
      <c r="DJ224" s="110"/>
      <c r="DK224" s="110"/>
      <c r="DL224" s="110"/>
      <c r="DM224" s="110"/>
      <c r="DN224" s="110"/>
      <c r="DO224" s="110"/>
      <c r="DP224" s="110"/>
      <c r="DQ224" s="110"/>
      <c r="DR224" s="110"/>
      <c r="DS224" s="110"/>
      <c r="DT224" s="110"/>
      <c r="DU224" s="110"/>
      <c r="DV224" s="110"/>
      <c r="DW224" s="110"/>
      <c r="DX224" s="110"/>
      <c r="DY224" s="110"/>
      <c r="DZ224" s="110"/>
      <c r="EA224" s="110"/>
      <c r="EB224" s="110"/>
      <c r="EC224" s="110"/>
      <c r="ED224" s="110"/>
      <c r="EE224" s="110"/>
      <c r="EF224" s="110"/>
      <c r="EG224" s="110"/>
      <c r="EH224" s="110"/>
      <c r="EI224" s="110"/>
      <c r="EJ224" s="110"/>
      <c r="EK224" s="110"/>
      <c r="EL224" s="110"/>
      <c r="EM224" s="110"/>
      <c r="EN224" s="110"/>
      <c r="EO224" s="110"/>
      <c r="EP224" s="110"/>
      <c r="EQ224" s="110"/>
      <c r="ER224" s="110"/>
      <c r="ES224" s="110"/>
      <c r="ET224" s="110"/>
      <c r="EU224" s="110"/>
      <c r="EV224" s="110"/>
      <c r="EW224" s="110"/>
      <c r="EX224" s="110"/>
      <c r="EY224" s="110"/>
      <c r="EZ224" s="110"/>
      <c r="FA224" s="110"/>
      <c r="FB224" s="110"/>
      <c r="FC224" s="110"/>
      <c r="FD224" s="110"/>
      <c r="FE224" s="110"/>
      <c r="FF224" s="110"/>
      <c r="FG224" s="110"/>
      <c r="FH224" s="110"/>
      <c r="FI224" s="110"/>
      <c r="FJ224" s="110"/>
      <c r="FK224" s="110"/>
      <c r="FL224" s="110"/>
      <c r="FM224" s="110"/>
      <c r="FN224" s="110"/>
      <c r="FO224" s="110"/>
      <c r="FP224" s="110"/>
      <c r="FQ224" s="110"/>
      <c r="FR224" s="110"/>
      <c r="FS224" s="110"/>
      <c r="FT224" s="110"/>
      <c r="FU224" s="110"/>
      <c r="FV224" s="110"/>
      <c r="FW224" s="110"/>
      <c r="FX224" s="110"/>
      <c r="FY224" s="110"/>
      <c r="FZ224" s="110"/>
      <c r="GA224" s="110"/>
      <c r="GB224" s="110"/>
      <c r="GC224" s="110"/>
      <c r="GD224" s="110"/>
      <c r="GE224" s="110"/>
      <c r="GF224" s="110"/>
      <c r="GG224" s="110"/>
      <c r="GH224" s="110"/>
      <c r="GI224" s="110"/>
      <c r="GJ224" s="110"/>
      <c r="GK224" s="110"/>
      <c r="GL224" s="110"/>
      <c r="GM224" s="110"/>
      <c r="GN224" s="110"/>
      <c r="GO224" s="110"/>
      <c r="GP224" s="110"/>
      <c r="GQ224" s="110"/>
      <c r="GR224" s="110"/>
      <c r="GS224" s="110"/>
      <c r="GT224" s="110"/>
      <c r="GU224" s="110"/>
      <c r="GV224" s="110"/>
      <c r="GW224" s="110"/>
      <c r="GX224" s="110"/>
      <c r="GY224" s="110"/>
      <c r="GZ224" s="110"/>
      <c r="HA224" s="110"/>
      <c r="HB224" s="110"/>
      <c r="HC224" s="110"/>
      <c r="HD224" s="110"/>
      <c r="HE224" s="110"/>
      <c r="HF224" s="110"/>
      <c r="HG224" s="110"/>
      <c r="HH224" s="110"/>
      <c r="HI224" s="110"/>
      <c r="HJ224" s="110"/>
      <c r="HK224" s="110"/>
      <c r="HL224" s="110"/>
      <c r="HM224" s="110"/>
      <c r="HN224" s="110"/>
      <c r="HO224" s="110"/>
      <c r="HP224" s="110"/>
      <c r="HQ224" s="110"/>
      <c r="HR224" s="110"/>
      <c r="HS224" s="110"/>
      <c r="HT224" s="110"/>
      <c r="HU224" s="110"/>
      <c r="HV224" s="110"/>
      <c r="HW224" s="110"/>
      <c r="HX224" s="110"/>
      <c r="HY224" s="110"/>
      <c r="HZ224" s="110"/>
      <c r="IA224" s="110"/>
      <c r="IB224" s="110"/>
      <c r="IC224" s="110"/>
      <c r="ID224" s="110"/>
      <c r="IE224" s="110"/>
      <c r="IF224" s="110"/>
      <c r="IG224" s="110"/>
      <c r="IH224" s="110"/>
      <c r="II224" s="110"/>
      <c r="IJ224" s="110"/>
      <c r="IK224" s="110"/>
      <c r="IL224" s="110"/>
      <c r="IM224" s="110"/>
      <c r="IN224" s="110"/>
      <c r="IO224" s="110"/>
      <c r="IP224" s="110"/>
      <c r="IQ224" s="110"/>
      <c r="IR224" s="110"/>
      <c r="IS224" s="110"/>
      <c r="IT224" s="110"/>
      <c r="IU224" s="110"/>
      <c r="IV224" s="110"/>
      <c r="IW224" s="110"/>
      <c r="IX224" s="110"/>
      <c r="IY224" s="110"/>
      <c r="IZ224" s="110"/>
      <c r="JA224" s="110"/>
      <c r="JB224" s="110"/>
      <c r="JC224" s="110"/>
      <c r="JD224" s="110"/>
      <c r="JE224" s="110"/>
      <c r="JF224" s="110"/>
      <c r="JG224" s="110"/>
      <c r="JH224" s="110"/>
      <c r="JI224" s="110"/>
      <c r="JJ224" s="110"/>
      <c r="JK224" s="110"/>
      <c r="JL224" s="110"/>
      <c r="JM224" s="110"/>
      <c r="JN224" s="110"/>
      <c r="JO224" s="110"/>
      <c r="JP224" s="110"/>
      <c r="JQ224" s="110"/>
      <c r="JR224" s="110"/>
      <c r="JS224" s="110"/>
      <c r="JT224" s="110"/>
      <c r="JU224" s="110"/>
      <c r="JV224" s="110"/>
      <c r="JW224" s="110"/>
      <c r="JX224" s="110"/>
      <c r="JY224" s="110"/>
      <c r="JZ224" s="110"/>
      <c r="KA224" s="110"/>
      <c r="KB224" s="110"/>
      <c r="KC224" s="110"/>
      <c r="KD224" s="110"/>
      <c r="KE224" s="110"/>
      <c r="KF224" s="110"/>
      <c r="KG224" s="110"/>
      <c r="KH224" s="110"/>
      <c r="KI224" s="110"/>
      <c r="KJ224" s="110"/>
      <c r="KK224" s="110"/>
      <c r="KL224" s="110"/>
      <c r="KM224" s="110"/>
      <c r="KN224" s="110"/>
      <c r="KO224" s="110"/>
      <c r="KP224" s="110"/>
      <c r="KQ224" s="110"/>
      <c r="KR224" s="110"/>
      <c r="KS224" s="110"/>
      <c r="KT224" s="110"/>
      <c r="KU224" s="110"/>
      <c r="KV224" s="110"/>
      <c r="KW224" s="110"/>
      <c r="KX224" s="110"/>
      <c r="KY224" s="110"/>
      <c r="KZ224" s="110"/>
      <c r="LA224" s="110"/>
      <c r="LB224" s="110"/>
      <c r="LC224" s="110"/>
      <c r="LD224" s="110"/>
      <c r="LE224" s="110"/>
      <c r="LF224" s="110"/>
      <c r="LG224" s="110"/>
      <c r="LH224" s="110"/>
      <c r="LI224" s="110"/>
      <c r="LJ224" s="110"/>
      <c r="LK224" s="110"/>
      <c r="LL224" s="110"/>
      <c r="LM224" s="110"/>
      <c r="LN224" s="110"/>
      <c r="LO224" s="110"/>
      <c r="LP224" s="110"/>
      <c r="LQ224" s="110"/>
      <c r="LR224" s="110"/>
      <c r="LS224" s="110"/>
      <c r="LT224" s="110"/>
      <c r="LU224" s="110"/>
      <c r="LV224" s="110"/>
      <c r="LW224" s="110"/>
      <c r="LX224" s="110"/>
      <c r="LY224" s="110"/>
      <c r="LZ224" s="110"/>
      <c r="MA224" s="110"/>
      <c r="MB224" s="110"/>
      <c r="MC224" s="110"/>
      <c r="MD224" s="110"/>
      <c r="ME224" s="110"/>
      <c r="MF224" s="110"/>
      <c r="MG224" s="110"/>
      <c r="MH224" s="110"/>
      <c r="MI224" s="110"/>
      <c r="MJ224" s="110"/>
      <c r="MK224" s="110"/>
      <c r="ML224" s="110"/>
      <c r="MM224" s="110"/>
      <c r="MN224" s="110"/>
      <c r="MO224" s="110"/>
      <c r="MP224" s="110"/>
      <c r="MQ224" s="110"/>
      <c r="MR224" s="110"/>
      <c r="MS224" s="110"/>
      <c r="MT224" s="110"/>
      <c r="MU224" s="110"/>
      <c r="MV224" s="110"/>
      <c r="MW224" s="110"/>
      <c r="MX224" s="110"/>
      <c r="MY224" s="110"/>
      <c r="MZ224" s="110"/>
      <c r="NA224" s="110"/>
      <c r="NB224" s="110"/>
      <c r="NC224" s="110"/>
      <c r="ND224" s="110"/>
      <c r="NE224" s="110"/>
      <c r="NF224" s="110"/>
      <c r="NG224" s="110"/>
      <c r="NH224" s="110"/>
      <c r="NI224" s="110"/>
      <c r="NJ224" s="110"/>
      <c r="NK224" s="110"/>
      <c r="NL224" s="110"/>
      <c r="NM224" s="110"/>
      <c r="NN224" s="110"/>
      <c r="NO224" s="110"/>
      <c r="NP224" s="110"/>
      <c r="NQ224" s="110"/>
      <c r="NR224" s="110"/>
      <c r="NS224" s="110"/>
      <c r="NT224" s="110"/>
      <c r="NU224" s="110"/>
      <c r="NV224" s="110"/>
      <c r="NW224" s="110"/>
      <c r="NX224" s="110"/>
      <c r="NY224" s="110"/>
      <c r="NZ224" s="110"/>
      <c r="OA224" s="110"/>
      <c r="OB224" s="110"/>
      <c r="OC224" s="110"/>
      <c r="OD224" s="110"/>
      <c r="OE224" s="110"/>
      <c r="OF224" s="110"/>
      <c r="OG224" s="110"/>
      <c r="OH224" s="110"/>
      <c r="OI224" s="110"/>
      <c r="OJ224" s="110"/>
      <c r="OK224" s="110"/>
      <c r="OL224" s="110"/>
      <c r="OM224" s="110"/>
      <c r="ON224" s="110"/>
      <c r="OO224" s="110"/>
      <c r="OP224" s="110"/>
      <c r="OQ224" s="110"/>
      <c r="OR224" s="110"/>
      <c r="OS224" s="110"/>
      <c r="OT224" s="110"/>
      <c r="OU224" s="110"/>
      <c r="OV224" s="110"/>
      <c r="OW224" s="110"/>
      <c r="OX224" s="110"/>
      <c r="OY224" s="110"/>
      <c r="OZ224" s="110"/>
      <c r="PA224" s="110"/>
      <c r="PB224" s="110"/>
      <c r="PC224" s="110"/>
      <c r="PD224" s="110"/>
      <c r="PE224" s="110"/>
      <c r="PF224" s="110"/>
      <c r="PG224" s="110"/>
      <c r="PH224" s="110"/>
      <c r="PI224" s="110"/>
      <c r="PJ224" s="110"/>
      <c r="PK224" s="110"/>
      <c r="PL224" s="110"/>
      <c r="PM224" s="110"/>
      <c r="PN224" s="110"/>
      <c r="PO224" s="110"/>
      <c r="PP224" s="110"/>
      <c r="PQ224" s="110"/>
      <c r="PR224" s="110"/>
      <c r="PS224" s="110"/>
      <c r="PT224" s="110"/>
      <c r="PU224" s="110"/>
      <c r="PV224" s="110"/>
      <c r="PW224" s="110"/>
      <c r="PX224" s="110"/>
      <c r="PY224" s="110"/>
      <c r="PZ224" s="110"/>
      <c r="QA224" s="110"/>
      <c r="QB224" s="110"/>
      <c r="QC224" s="110"/>
      <c r="QD224" s="110"/>
      <c r="QE224" s="110"/>
      <c r="QF224" s="110"/>
      <c r="QG224" s="110"/>
      <c r="QH224" s="110"/>
      <c r="QI224" s="110"/>
      <c r="QJ224" s="110"/>
      <c r="QK224" s="110"/>
      <c r="QL224" s="110"/>
      <c r="QM224" s="110"/>
      <c r="QN224" s="110"/>
      <c r="QO224" s="110"/>
      <c r="QP224" s="110"/>
      <c r="QQ224" s="110"/>
      <c r="QR224" s="110"/>
      <c r="QS224" s="110"/>
      <c r="QT224" s="110"/>
      <c r="QU224" s="110"/>
      <c r="QV224" s="110"/>
      <c r="QW224" s="110"/>
      <c r="QX224" s="110"/>
      <c r="QY224" s="110"/>
      <c r="QZ224" s="110"/>
      <c r="RA224" s="110"/>
      <c r="RB224" s="110"/>
      <c r="RC224" s="110"/>
      <c r="RD224" s="110"/>
      <c r="RE224" s="110"/>
      <c r="RF224" s="110"/>
      <c r="RG224" s="110"/>
      <c r="RH224" s="110"/>
      <c r="RI224" s="110"/>
      <c r="RJ224" s="110"/>
      <c r="RK224" s="110"/>
      <c r="RL224" s="110"/>
      <c r="RM224" s="110"/>
      <c r="RN224" s="110"/>
      <c r="RO224" s="110"/>
      <c r="RP224" s="110"/>
      <c r="RQ224" s="110"/>
      <c r="RR224" s="110"/>
      <c r="RS224" s="110"/>
      <c r="RT224" s="110"/>
      <c r="RU224" s="110"/>
      <c r="RV224" s="110"/>
      <c r="RW224" s="110"/>
      <c r="RX224" s="110"/>
      <c r="RY224" s="110"/>
      <c r="RZ224" s="110"/>
      <c r="SA224" s="110"/>
      <c r="SB224" s="110"/>
      <c r="SC224" s="110"/>
      <c r="SD224" s="110"/>
      <c r="SE224" s="110"/>
      <c r="SF224" s="110"/>
      <c r="SG224" s="110"/>
      <c r="SH224" s="110"/>
      <c r="SI224" s="110"/>
      <c r="SJ224" s="110"/>
      <c r="SK224" s="110"/>
      <c r="SL224" s="110"/>
      <c r="SM224" s="110"/>
      <c r="SN224" s="110"/>
      <c r="SO224" s="110"/>
      <c r="SP224" s="110"/>
      <c r="SQ224" s="110"/>
      <c r="SR224" s="110"/>
      <c r="SS224" s="110"/>
      <c r="ST224" s="110"/>
      <c r="SU224" s="110"/>
      <c r="SV224" s="110"/>
      <c r="SW224" s="110"/>
      <c r="SX224" s="110"/>
      <c r="SY224" s="110"/>
      <c r="SZ224" s="110"/>
      <c r="TA224" s="110"/>
      <c r="TB224" s="110"/>
      <c r="TC224" s="110"/>
      <c r="TD224" s="110"/>
      <c r="TE224" s="110"/>
      <c r="TF224" s="110"/>
      <c r="TG224" s="110"/>
      <c r="TH224" s="110"/>
      <c r="TI224" s="110"/>
      <c r="TJ224" s="110"/>
      <c r="TK224" s="110"/>
      <c r="TL224" s="110"/>
      <c r="TM224" s="110"/>
      <c r="TN224" s="110"/>
      <c r="TO224" s="110"/>
      <c r="TP224" s="110"/>
      <c r="TQ224" s="110"/>
      <c r="TR224" s="110"/>
      <c r="TS224" s="110"/>
      <c r="TT224" s="110"/>
      <c r="TU224" s="110"/>
      <c r="TV224" s="110"/>
      <c r="TW224" s="110"/>
      <c r="TX224" s="110"/>
      <c r="TY224" s="110"/>
      <c r="TZ224" s="110"/>
      <c r="UA224" s="110"/>
      <c r="UB224" s="110"/>
      <c r="UC224" s="110"/>
      <c r="UD224" s="110"/>
      <c r="UE224" s="110"/>
      <c r="UF224" s="110"/>
      <c r="UG224" s="110"/>
      <c r="UH224" s="110"/>
      <c r="UI224" s="110"/>
      <c r="UJ224" s="110"/>
      <c r="UK224" s="110"/>
      <c r="UL224" s="110"/>
      <c r="UM224" s="110"/>
      <c r="UN224" s="110"/>
      <c r="UO224" s="110"/>
      <c r="UP224" s="110"/>
      <c r="UQ224" s="110"/>
      <c r="UR224" s="110"/>
      <c r="US224" s="110"/>
      <c r="UT224" s="110"/>
      <c r="UU224" s="110"/>
      <c r="UV224" s="110"/>
      <c r="UW224" s="110"/>
      <c r="UX224" s="110"/>
      <c r="UY224" s="110"/>
      <c r="UZ224" s="110"/>
      <c r="VA224" s="110"/>
      <c r="VB224" s="110"/>
      <c r="VC224" s="110"/>
      <c r="VD224" s="110"/>
      <c r="VE224" s="110"/>
      <c r="VF224" s="110"/>
      <c r="VG224" s="110"/>
      <c r="VH224" s="110"/>
      <c r="VI224" s="110"/>
      <c r="VJ224" s="110"/>
      <c r="VK224" s="110"/>
      <c r="VL224" s="110"/>
      <c r="VM224" s="110"/>
      <c r="VN224" s="110"/>
      <c r="VO224" s="110"/>
      <c r="VP224" s="110"/>
      <c r="VQ224" s="110"/>
      <c r="VR224" s="110"/>
      <c r="VS224" s="110"/>
      <c r="VT224" s="110"/>
      <c r="VU224" s="110"/>
      <c r="VV224" s="110"/>
      <c r="VW224" s="110"/>
      <c r="VX224" s="110"/>
      <c r="VY224" s="110"/>
      <c r="VZ224" s="110"/>
      <c r="WA224" s="110"/>
      <c r="WB224" s="110"/>
      <c r="WC224" s="110"/>
      <c r="WD224" s="110"/>
      <c r="WE224" s="110"/>
      <c r="WF224" s="110"/>
      <c r="WG224" s="110"/>
      <c r="WH224" s="110"/>
      <c r="WI224" s="110"/>
      <c r="WJ224" s="110"/>
      <c r="WK224" s="110"/>
      <c r="WL224" s="110"/>
      <c r="WM224" s="110"/>
      <c r="WN224" s="110"/>
      <c r="WO224" s="110"/>
      <c r="WP224" s="110"/>
      <c r="WQ224" s="110"/>
      <c r="WR224" s="110"/>
      <c r="WS224" s="110"/>
      <c r="WT224" s="110"/>
      <c r="WU224" s="110"/>
      <c r="WV224" s="110"/>
      <c r="WW224" s="110"/>
      <c r="WX224" s="110"/>
      <c r="WY224" s="110"/>
      <c r="WZ224" s="110"/>
      <c r="XA224" s="110"/>
      <c r="XB224" s="110"/>
      <c r="XC224" s="110"/>
      <c r="XD224" s="110"/>
      <c r="XE224" s="110"/>
      <c r="XF224" s="110"/>
      <c r="XG224" s="110"/>
      <c r="XH224" s="110"/>
      <c r="XI224" s="110"/>
      <c r="XJ224" s="110"/>
      <c r="XK224" s="110"/>
      <c r="XL224" s="110"/>
      <c r="XM224" s="110"/>
      <c r="XN224" s="110"/>
      <c r="XO224" s="110"/>
      <c r="XP224" s="110"/>
      <c r="XQ224" s="110"/>
      <c r="XR224" s="110"/>
      <c r="XS224" s="110"/>
      <c r="XT224" s="110"/>
      <c r="XU224" s="110"/>
      <c r="XV224" s="110"/>
      <c r="XW224" s="110"/>
      <c r="XX224" s="110"/>
      <c r="XY224" s="110"/>
      <c r="XZ224" s="110"/>
      <c r="YA224" s="110"/>
      <c r="YB224" s="110"/>
      <c r="YC224" s="110"/>
      <c r="YD224" s="110"/>
      <c r="YE224" s="110"/>
      <c r="YF224" s="110"/>
      <c r="YG224" s="110"/>
      <c r="YH224" s="110"/>
      <c r="YI224" s="110"/>
      <c r="YJ224" s="110"/>
      <c r="YK224" s="110"/>
      <c r="YL224" s="110"/>
      <c r="YM224" s="110"/>
      <c r="YN224" s="110"/>
      <c r="YO224" s="110"/>
      <c r="YP224" s="110"/>
      <c r="YQ224" s="110"/>
      <c r="YR224" s="110"/>
      <c r="YS224" s="110"/>
      <c r="YT224" s="110"/>
      <c r="YU224" s="110"/>
      <c r="YV224" s="110"/>
      <c r="YW224" s="110"/>
      <c r="YX224" s="110"/>
      <c r="YY224" s="110"/>
      <c r="YZ224" s="110"/>
      <c r="ZA224" s="110"/>
      <c r="ZB224" s="110"/>
      <c r="ZC224" s="110"/>
      <c r="ZD224" s="110"/>
      <c r="ZE224" s="110"/>
      <c r="ZF224" s="110"/>
      <c r="ZG224" s="110"/>
      <c r="ZH224" s="110"/>
      <c r="ZI224" s="110"/>
      <c r="ZJ224" s="110"/>
      <c r="ZK224" s="110"/>
      <c r="ZL224" s="110"/>
      <c r="ZM224" s="110"/>
      <c r="ZN224" s="110"/>
      <c r="ZO224" s="110"/>
      <c r="ZP224" s="110"/>
      <c r="ZQ224" s="110"/>
      <c r="ZR224" s="110"/>
      <c r="ZS224" s="110"/>
      <c r="ZT224" s="110"/>
      <c r="ZU224" s="110"/>
      <c r="ZV224" s="110"/>
      <c r="ZW224" s="110"/>
      <c r="ZX224" s="110"/>
      <c r="ZY224" s="110"/>
      <c r="ZZ224" s="110"/>
      <c r="AAA224" s="110"/>
      <c r="AAB224" s="110"/>
      <c r="AAC224" s="110"/>
      <c r="AAD224" s="110"/>
      <c r="AAE224" s="110"/>
      <c r="AAF224" s="110"/>
      <c r="AAG224" s="110"/>
      <c r="AAH224" s="110"/>
      <c r="AAI224" s="110"/>
      <c r="AAJ224" s="110"/>
      <c r="AAK224" s="110"/>
      <c r="AAL224" s="110"/>
      <c r="AAM224" s="110"/>
      <c r="AAN224" s="110"/>
      <c r="AAO224" s="110"/>
      <c r="AAP224" s="110"/>
      <c r="AAQ224" s="110"/>
      <c r="AAR224" s="110"/>
      <c r="AAS224" s="110"/>
      <c r="AAT224" s="110"/>
      <c r="AAU224" s="110"/>
      <c r="AAV224" s="110"/>
      <c r="AAW224" s="110"/>
      <c r="AAX224" s="110"/>
      <c r="AAY224" s="110"/>
      <c r="AAZ224" s="110"/>
      <c r="ABA224" s="110"/>
      <c r="ABB224" s="110"/>
      <c r="ABC224" s="110"/>
      <c r="ABD224" s="110"/>
      <c r="ABE224" s="110"/>
      <c r="ABF224" s="110"/>
      <c r="ABG224" s="110"/>
      <c r="ABH224" s="110"/>
      <c r="ABI224" s="110"/>
      <c r="ABJ224" s="110"/>
      <c r="ABK224" s="110"/>
      <c r="ABL224" s="110"/>
      <c r="ABM224" s="110"/>
      <c r="ABN224" s="110"/>
      <c r="ABO224" s="110"/>
      <c r="ABP224" s="110"/>
      <c r="ABQ224" s="110"/>
      <c r="ABR224" s="110"/>
      <c r="ABS224" s="110"/>
      <c r="ABT224" s="110"/>
      <c r="ABU224" s="110"/>
      <c r="ABV224" s="110"/>
      <c r="ABW224" s="110"/>
      <c r="ABX224" s="110"/>
      <c r="ABY224" s="110"/>
      <c r="ABZ224" s="110"/>
      <c r="ACA224" s="110"/>
      <c r="ACB224" s="110"/>
      <c r="ACC224" s="110"/>
      <c r="ACD224" s="110"/>
      <c r="ACE224" s="110"/>
      <c r="ACF224" s="110"/>
      <c r="ACG224" s="110"/>
      <c r="ACH224" s="110"/>
      <c r="ACI224" s="110"/>
      <c r="ACJ224" s="110"/>
      <c r="ACK224" s="110"/>
      <c r="ACL224" s="110"/>
      <c r="ACM224" s="110"/>
      <c r="ACN224" s="110"/>
      <c r="ACO224" s="110"/>
      <c r="ACP224" s="110"/>
      <c r="ACQ224" s="110"/>
      <c r="ACR224" s="110"/>
      <c r="ACS224" s="110"/>
      <c r="ACT224" s="110"/>
      <c r="ACU224" s="110"/>
      <c r="ACV224" s="110"/>
      <c r="ACW224" s="110"/>
      <c r="ACX224" s="110"/>
      <c r="ACY224" s="110"/>
      <c r="ACZ224" s="110"/>
      <c r="ADA224" s="110"/>
      <c r="ADB224" s="110"/>
      <c r="ADC224" s="110"/>
      <c r="ADD224" s="110"/>
      <c r="ADE224" s="110"/>
      <c r="ADF224" s="110"/>
      <c r="ADG224" s="110"/>
      <c r="ADH224" s="110"/>
      <c r="ADI224" s="110"/>
      <c r="ADJ224" s="110"/>
      <c r="ADK224" s="110"/>
      <c r="ADL224" s="110"/>
      <c r="ADM224" s="110"/>
      <c r="ADN224" s="110"/>
      <c r="ADO224" s="110"/>
      <c r="ADP224" s="110"/>
      <c r="ADQ224" s="110"/>
      <c r="ADR224" s="110"/>
      <c r="ADS224" s="110"/>
      <c r="ADT224" s="110"/>
      <c r="ADU224" s="110"/>
      <c r="ADV224" s="110"/>
      <c r="ADW224" s="110"/>
      <c r="ADX224" s="110"/>
      <c r="ADY224" s="110"/>
      <c r="ADZ224" s="110"/>
      <c r="AEA224" s="110"/>
      <c r="AEB224" s="110"/>
      <c r="AEC224" s="110"/>
      <c r="AED224" s="110"/>
      <c r="AEE224" s="110"/>
      <c r="AEF224" s="110"/>
      <c r="AEG224" s="110"/>
      <c r="AEH224" s="110"/>
      <c r="AEI224" s="110"/>
      <c r="AEJ224" s="110"/>
      <c r="AEK224" s="110"/>
      <c r="AEL224" s="110"/>
      <c r="AEM224" s="110"/>
      <c r="AEN224" s="110"/>
      <c r="AEO224" s="110"/>
      <c r="AEP224" s="110"/>
      <c r="AEQ224" s="110"/>
      <c r="AER224" s="110"/>
      <c r="AES224" s="110"/>
      <c r="AET224" s="110"/>
      <c r="AEU224" s="110"/>
      <c r="AEV224" s="110"/>
      <c r="AEW224" s="110"/>
      <c r="AEX224" s="110"/>
      <c r="AEY224" s="110"/>
      <c r="AEZ224" s="110"/>
      <c r="AFA224" s="110"/>
      <c r="AFB224" s="110"/>
      <c r="AFC224" s="110"/>
      <c r="AFD224" s="110"/>
      <c r="AFE224" s="110"/>
      <c r="AFF224" s="110"/>
      <c r="AFG224" s="110"/>
      <c r="AFH224" s="110"/>
      <c r="AFI224" s="110"/>
      <c r="AFJ224" s="110"/>
      <c r="AFK224" s="110"/>
      <c r="AFL224" s="110"/>
      <c r="AFM224" s="110"/>
      <c r="AFN224" s="110"/>
      <c r="AFO224" s="110"/>
      <c r="AFP224" s="110"/>
      <c r="AFQ224" s="110"/>
      <c r="AFR224" s="110"/>
      <c r="AFS224" s="110"/>
      <c r="AFT224" s="110"/>
      <c r="AFU224" s="110"/>
      <c r="AFV224" s="110"/>
      <c r="AFW224" s="110"/>
      <c r="AFX224" s="110"/>
      <c r="AFY224" s="110"/>
      <c r="AFZ224" s="110"/>
      <c r="AGA224" s="110"/>
      <c r="AGB224" s="110"/>
      <c r="AGC224" s="110"/>
      <c r="AGD224" s="110"/>
      <c r="AGE224" s="110"/>
      <c r="AGF224" s="110"/>
      <c r="AGG224" s="110"/>
      <c r="AGH224" s="110"/>
      <c r="AGI224" s="110"/>
      <c r="AGJ224" s="110"/>
      <c r="AGK224" s="110"/>
      <c r="AGL224" s="110"/>
      <c r="AGM224" s="110"/>
      <c r="AGN224" s="110"/>
      <c r="AGO224" s="110"/>
      <c r="AGP224" s="110"/>
      <c r="AGQ224" s="110"/>
      <c r="AGR224" s="110"/>
      <c r="AGS224" s="110"/>
      <c r="AGT224" s="110"/>
      <c r="AGU224" s="110"/>
      <c r="AGV224" s="110"/>
      <c r="AGW224" s="110"/>
      <c r="AGX224" s="110"/>
      <c r="AGY224" s="110"/>
      <c r="AGZ224" s="110"/>
      <c r="AHA224" s="110"/>
      <c r="AHB224" s="110"/>
      <c r="AHC224" s="110"/>
      <c r="AHD224" s="110"/>
      <c r="AHE224" s="110"/>
      <c r="AHF224" s="110"/>
      <c r="AHG224" s="110"/>
      <c r="AHH224" s="110"/>
      <c r="AHI224" s="110"/>
      <c r="AHJ224" s="110"/>
      <c r="AHK224" s="110"/>
      <c r="AHL224" s="110"/>
      <c r="AHM224" s="110"/>
      <c r="AHN224" s="110"/>
      <c r="AHO224" s="110"/>
      <c r="AHP224" s="110"/>
      <c r="AHQ224" s="110"/>
      <c r="AHR224" s="110"/>
      <c r="AHS224" s="110"/>
      <c r="AHT224" s="110"/>
      <c r="AHU224" s="110"/>
      <c r="AHV224" s="110"/>
      <c r="AHW224" s="110"/>
      <c r="AHX224" s="110"/>
      <c r="AHY224" s="110"/>
      <c r="AHZ224" s="110"/>
      <c r="AIA224" s="110"/>
      <c r="AIB224" s="110"/>
      <c r="AIC224" s="110"/>
      <c r="AID224" s="110"/>
      <c r="AIE224" s="110"/>
      <c r="AIF224" s="110"/>
      <c r="AIG224" s="110"/>
      <c r="AIH224" s="110"/>
      <c r="AII224" s="110"/>
      <c r="AIJ224" s="110"/>
      <c r="AIK224" s="110"/>
      <c r="AIL224" s="110"/>
      <c r="AIM224" s="110"/>
      <c r="AIN224" s="110"/>
      <c r="AIO224" s="110"/>
      <c r="AIP224" s="110"/>
      <c r="AIQ224" s="110"/>
      <c r="AIR224" s="110"/>
      <c r="AIS224" s="110"/>
      <c r="AIT224" s="110"/>
      <c r="AIU224" s="110"/>
      <c r="AIV224" s="110"/>
      <c r="AIW224" s="110"/>
      <c r="AIX224" s="110"/>
      <c r="AIY224" s="110"/>
      <c r="AIZ224" s="110"/>
      <c r="AJA224" s="110"/>
      <c r="AJB224" s="110"/>
      <c r="AJC224" s="110"/>
      <c r="AJD224" s="110"/>
      <c r="AJE224" s="110"/>
      <c r="AJF224" s="110"/>
      <c r="AJG224" s="110"/>
      <c r="AJH224" s="110"/>
      <c r="AJI224" s="110"/>
      <c r="AJJ224" s="110"/>
      <c r="AJK224" s="110"/>
      <c r="AJL224" s="110"/>
      <c r="AJM224" s="110"/>
      <c r="AJN224" s="110"/>
      <c r="AJO224" s="110"/>
      <c r="AJP224" s="110"/>
      <c r="AJQ224" s="110"/>
      <c r="AJR224" s="110"/>
      <c r="AJS224" s="110"/>
      <c r="AJT224" s="110"/>
      <c r="AJU224" s="110"/>
      <c r="AJV224" s="110"/>
      <c r="AJW224" s="110"/>
      <c r="AJX224" s="110"/>
      <c r="AJY224" s="110"/>
      <c r="AJZ224" s="110"/>
      <c r="AKA224" s="110"/>
      <c r="AKB224" s="110"/>
      <c r="AKC224" s="110"/>
      <c r="AKD224" s="110"/>
      <c r="AKE224" s="110"/>
      <c r="AKF224" s="110"/>
      <c r="AKG224" s="110"/>
      <c r="AKH224" s="110"/>
      <c r="AKI224" s="110"/>
      <c r="AKJ224" s="110"/>
      <c r="AKK224" s="110"/>
      <c r="AKL224" s="110"/>
      <c r="AKM224" s="110"/>
      <c r="AKN224" s="110"/>
      <c r="AKO224" s="110"/>
      <c r="AKP224" s="110"/>
      <c r="AKQ224" s="110"/>
      <c r="AKR224" s="110"/>
      <c r="AKS224" s="110"/>
      <c r="AKT224" s="110"/>
      <c r="AKU224" s="110"/>
      <c r="AKV224" s="110"/>
      <c r="AKW224" s="110"/>
      <c r="AKX224" s="110"/>
      <c r="AKY224" s="110"/>
      <c r="AKZ224" s="110"/>
      <c r="ALA224" s="110"/>
      <c r="ALB224" s="110"/>
      <c r="ALC224" s="110"/>
      <c r="ALD224" s="110"/>
      <c r="ALE224" s="110"/>
      <c r="ALF224" s="110"/>
      <c r="ALG224" s="110"/>
      <c r="ALH224" s="110"/>
      <c r="ALI224" s="110"/>
      <c r="ALJ224" s="110"/>
      <c r="ALK224" s="110"/>
      <c r="ALL224" s="110"/>
      <c r="ALM224" s="110"/>
      <c r="ALN224" s="110"/>
      <c r="ALO224" s="110"/>
      <c r="ALP224" s="110"/>
      <c r="ALQ224" s="110"/>
      <c r="ALR224" s="110"/>
      <c r="ALS224" s="110"/>
      <c r="ALT224" s="110"/>
      <c r="ALU224" s="110"/>
      <c r="ALV224" s="110"/>
      <c r="ALW224" s="110"/>
      <c r="ALX224" s="110"/>
      <c r="ALY224" s="110"/>
      <c r="ALZ224" s="110"/>
      <c r="AMA224" s="110"/>
      <c r="AMB224" s="110"/>
      <c r="AMC224" s="110"/>
      <c r="AMD224" s="110"/>
      <c r="AME224" s="110"/>
      <c r="AMF224" s="110"/>
      <c r="AMG224" s="110"/>
      <c r="AMH224" s="110"/>
      <c r="AMI224" s="110"/>
      <c r="AMJ224" s="110"/>
      <c r="AMK224" s="110"/>
      <c r="AML224" s="110"/>
      <c r="AMM224" s="110"/>
      <c r="AMN224" s="110"/>
      <c r="AMO224" s="110"/>
      <c r="AMP224" s="110"/>
      <c r="AMQ224" s="110"/>
      <c r="AMR224" s="110"/>
      <c r="AMS224" s="110"/>
      <c r="AMT224" s="110"/>
      <c r="AMU224" s="110"/>
      <c r="AMV224" s="110"/>
      <c r="AMW224" s="110"/>
      <c r="AMX224" s="110"/>
      <c r="AMY224" s="110"/>
      <c r="AMZ224" s="110"/>
      <c r="ANA224" s="110"/>
      <c r="ANB224" s="110"/>
      <c r="ANC224" s="110"/>
      <c r="AND224" s="110"/>
      <c r="ANE224" s="110"/>
      <c r="ANF224" s="110"/>
      <c r="ANG224" s="110"/>
      <c r="ANH224" s="110"/>
      <c r="ANI224" s="110"/>
      <c r="ANJ224" s="110"/>
      <c r="ANK224" s="110"/>
      <c r="ANL224" s="110"/>
      <c r="ANM224" s="110"/>
      <c r="ANN224" s="110"/>
      <c r="ANO224" s="110"/>
      <c r="ANP224" s="110"/>
      <c r="ANQ224" s="110"/>
      <c r="ANR224" s="110"/>
      <c r="ANS224" s="110"/>
      <c r="ANT224" s="110"/>
      <c r="ANU224" s="110"/>
      <c r="ANV224" s="110"/>
      <c r="ANW224" s="110"/>
      <c r="ANX224" s="110"/>
      <c r="ANY224" s="110"/>
      <c r="ANZ224" s="110"/>
      <c r="AOA224" s="110"/>
      <c r="AOB224" s="110"/>
      <c r="AOC224" s="110"/>
      <c r="AOD224" s="110"/>
      <c r="AOE224" s="110"/>
      <c r="AOF224" s="110"/>
      <c r="AOG224" s="110"/>
      <c r="AOH224" s="110"/>
      <c r="AOI224" s="110"/>
      <c r="AOJ224" s="110"/>
      <c r="AOK224" s="110"/>
      <c r="AOL224" s="110"/>
      <c r="AOM224" s="110"/>
      <c r="AON224" s="110"/>
      <c r="AOO224" s="110"/>
      <c r="AOP224" s="110"/>
      <c r="AOQ224" s="110"/>
      <c r="AOR224" s="110"/>
      <c r="AOS224" s="110"/>
      <c r="AOT224" s="110"/>
      <c r="AOU224" s="110"/>
      <c r="AOV224" s="110"/>
      <c r="AOW224" s="110"/>
      <c r="AOX224" s="110"/>
      <c r="AOY224" s="110"/>
      <c r="AOZ224" s="110"/>
      <c r="APA224" s="110"/>
      <c r="APB224" s="110"/>
      <c r="APC224" s="110"/>
      <c r="APD224" s="110"/>
      <c r="APE224" s="110"/>
      <c r="APF224" s="110"/>
      <c r="APG224" s="110"/>
      <c r="APH224" s="110"/>
      <c r="API224" s="110"/>
      <c r="APJ224" s="110"/>
      <c r="APK224" s="110"/>
      <c r="APL224" s="110"/>
      <c r="APM224" s="110"/>
      <c r="APN224" s="110"/>
      <c r="APO224" s="110"/>
      <c r="APP224" s="110"/>
      <c r="APQ224" s="110"/>
      <c r="APR224" s="110"/>
      <c r="APS224" s="110"/>
      <c r="APT224" s="110"/>
      <c r="APU224" s="110"/>
      <c r="APV224" s="110"/>
      <c r="APW224" s="110"/>
      <c r="APX224" s="110"/>
      <c r="APY224" s="110"/>
      <c r="APZ224" s="110"/>
      <c r="AQA224" s="110"/>
      <c r="AQB224" s="110"/>
      <c r="AQC224" s="110"/>
      <c r="AQD224" s="110"/>
      <c r="AQE224" s="110"/>
      <c r="AQF224" s="110"/>
      <c r="AQG224" s="110"/>
      <c r="AQH224" s="110"/>
      <c r="AQI224" s="110"/>
      <c r="AQJ224" s="110"/>
      <c r="AQK224" s="110"/>
      <c r="AQL224" s="110"/>
      <c r="AQM224" s="110"/>
      <c r="AQN224" s="110"/>
      <c r="AQO224" s="110"/>
      <c r="AQP224" s="110"/>
      <c r="AQQ224" s="110"/>
      <c r="AQR224" s="110"/>
      <c r="AQS224" s="110"/>
      <c r="AQT224" s="110"/>
      <c r="AQU224" s="110"/>
      <c r="AQV224" s="110"/>
      <c r="AQW224" s="110"/>
      <c r="AQX224" s="110"/>
      <c r="AQY224" s="110"/>
      <c r="AQZ224" s="110"/>
      <c r="ARA224" s="110"/>
      <c r="ARB224" s="110"/>
      <c r="ARC224" s="110"/>
      <c r="ARD224" s="110"/>
      <c r="ARE224" s="110"/>
      <c r="ARF224" s="110"/>
      <c r="ARG224" s="110"/>
      <c r="ARH224" s="110"/>
      <c r="ARI224" s="110"/>
      <c r="ARJ224" s="110"/>
      <c r="ARK224" s="110"/>
      <c r="ARL224" s="110"/>
      <c r="ARM224" s="110"/>
      <c r="ARN224" s="110"/>
      <c r="ARO224" s="110"/>
      <c r="ARP224" s="110"/>
      <c r="ARQ224" s="110"/>
      <c r="ARR224" s="110"/>
      <c r="ARS224" s="110"/>
      <c r="ART224" s="110"/>
      <c r="ARU224" s="110"/>
      <c r="ARV224" s="110"/>
      <c r="ARW224" s="110"/>
      <c r="ARX224" s="110"/>
      <c r="ARY224" s="110"/>
      <c r="ARZ224" s="110"/>
      <c r="ASA224" s="110"/>
      <c r="ASB224" s="110"/>
      <c r="ASC224" s="110"/>
      <c r="ASD224" s="110"/>
      <c r="ASE224" s="110"/>
      <c r="ASF224" s="110"/>
      <c r="ASG224" s="110"/>
      <c r="ASH224" s="110"/>
      <c r="ASI224" s="110"/>
      <c r="ASJ224" s="110"/>
      <c r="ASK224" s="110"/>
      <c r="ASL224" s="110"/>
      <c r="ASM224" s="110"/>
      <c r="ASN224" s="110"/>
      <c r="ASO224" s="110"/>
      <c r="ASP224" s="110"/>
      <c r="ASQ224" s="110"/>
      <c r="ASR224" s="110"/>
      <c r="ASS224" s="110"/>
      <c r="AST224" s="110"/>
      <c r="ASU224" s="110"/>
      <c r="ASV224" s="110"/>
      <c r="ASW224" s="110"/>
      <c r="ASX224" s="110"/>
      <c r="ASY224" s="110"/>
      <c r="ASZ224" s="110"/>
      <c r="ATA224" s="110"/>
      <c r="ATB224" s="110"/>
      <c r="ATC224" s="110"/>
      <c r="ATD224" s="110"/>
      <c r="ATE224" s="110"/>
      <c r="ATF224" s="110"/>
      <c r="ATG224" s="110"/>
      <c r="ATH224" s="110"/>
      <c r="ATI224" s="110"/>
      <c r="ATJ224" s="110"/>
      <c r="ATK224" s="110"/>
      <c r="ATL224" s="110"/>
      <c r="ATM224" s="110"/>
      <c r="ATN224" s="110"/>
      <c r="ATO224" s="110"/>
      <c r="ATP224" s="110"/>
      <c r="ATQ224" s="110"/>
      <c r="ATR224" s="110"/>
      <c r="ATS224" s="110"/>
      <c r="ATT224" s="110"/>
      <c r="ATU224" s="110"/>
      <c r="ATV224" s="110"/>
      <c r="ATW224" s="110"/>
      <c r="ATX224" s="110"/>
      <c r="ATY224" s="110"/>
      <c r="ATZ224" s="110"/>
      <c r="AUA224" s="110"/>
      <c r="AUB224" s="110"/>
      <c r="AUC224" s="110"/>
      <c r="AUD224" s="110"/>
      <c r="AUE224" s="110"/>
      <c r="AUF224" s="110"/>
      <c r="AUG224" s="110"/>
      <c r="AUH224" s="110"/>
      <c r="AUI224" s="110"/>
      <c r="AUJ224" s="110"/>
      <c r="AUK224" s="110"/>
      <c r="AUL224" s="110"/>
      <c r="AUM224" s="110"/>
      <c r="AUN224" s="110"/>
      <c r="AUO224" s="110"/>
      <c r="AUP224" s="110"/>
      <c r="AUQ224" s="110"/>
      <c r="AUR224" s="110"/>
      <c r="AUS224" s="110"/>
      <c r="AUT224" s="110"/>
      <c r="AUU224" s="110"/>
      <c r="AUV224" s="110"/>
      <c r="AUW224" s="110"/>
      <c r="AUX224" s="110"/>
      <c r="AUY224" s="110"/>
      <c r="AUZ224" s="110"/>
      <c r="AVA224" s="110"/>
      <c r="AVB224" s="110"/>
      <c r="AVC224" s="110"/>
      <c r="AVD224" s="110"/>
      <c r="AVE224" s="110"/>
      <c r="AVF224" s="110"/>
      <c r="AVG224" s="110"/>
      <c r="AVH224" s="110"/>
      <c r="AVI224" s="110"/>
      <c r="AVJ224" s="110"/>
      <c r="AVK224" s="110"/>
      <c r="AVL224" s="110"/>
      <c r="AVM224" s="110"/>
      <c r="AVN224" s="110"/>
      <c r="AVO224" s="110"/>
      <c r="AVP224" s="110"/>
      <c r="AVQ224" s="110"/>
      <c r="AVR224" s="110"/>
      <c r="AVS224" s="110"/>
      <c r="AVT224" s="110"/>
      <c r="AVU224" s="110"/>
      <c r="AVV224" s="110"/>
      <c r="AVW224" s="110"/>
      <c r="AVX224" s="110"/>
      <c r="AVY224" s="110"/>
      <c r="AVZ224" s="110"/>
      <c r="AWA224" s="110"/>
      <c r="AWB224" s="110"/>
      <c r="AWC224" s="110"/>
      <c r="AWD224" s="110"/>
      <c r="AWE224" s="110"/>
      <c r="AWF224" s="110"/>
      <c r="AWG224" s="110"/>
      <c r="AWH224" s="110"/>
      <c r="AWI224" s="110"/>
      <c r="AWJ224" s="110"/>
      <c r="AWK224" s="110"/>
      <c r="AWL224" s="110"/>
      <c r="AWM224" s="110"/>
      <c r="AWN224" s="110"/>
      <c r="AWO224" s="110"/>
      <c r="AWP224" s="110"/>
      <c r="AWQ224" s="110"/>
      <c r="AWR224" s="110"/>
      <c r="AWS224" s="110"/>
      <c r="AWT224" s="110"/>
      <c r="AWU224" s="110"/>
      <c r="AWV224" s="110"/>
      <c r="AWW224" s="110"/>
      <c r="AWX224" s="110"/>
      <c r="AWY224" s="110"/>
      <c r="AWZ224" s="110"/>
      <c r="AXA224" s="110"/>
      <c r="AXB224" s="110"/>
      <c r="AXC224" s="110"/>
      <c r="AXD224" s="110"/>
      <c r="AXE224" s="110"/>
      <c r="AXF224" s="110"/>
      <c r="AXG224" s="110"/>
      <c r="AXH224" s="110"/>
      <c r="AXI224" s="110"/>
      <c r="AXJ224" s="110"/>
      <c r="AXK224" s="110"/>
      <c r="AXL224" s="110"/>
      <c r="AXM224" s="110"/>
      <c r="AXN224" s="110"/>
      <c r="AXO224" s="110"/>
      <c r="AXP224" s="110"/>
      <c r="AXQ224" s="110"/>
      <c r="AXR224" s="110"/>
      <c r="AXS224" s="110"/>
      <c r="AXT224" s="110"/>
      <c r="AXU224" s="110"/>
      <c r="AXV224" s="110"/>
      <c r="AXW224" s="110"/>
      <c r="AXX224" s="110"/>
      <c r="AXY224" s="110"/>
      <c r="AXZ224" s="110"/>
      <c r="AYA224" s="110"/>
      <c r="AYB224" s="110"/>
      <c r="AYC224" s="110"/>
      <c r="AYD224" s="110"/>
      <c r="AYE224" s="110"/>
      <c r="AYF224" s="110"/>
      <c r="AYG224" s="110"/>
      <c r="AYH224" s="110"/>
      <c r="AYI224" s="110"/>
      <c r="AYJ224" s="110"/>
      <c r="AYK224" s="110"/>
      <c r="AYL224" s="110"/>
      <c r="AYM224" s="110"/>
      <c r="AYN224" s="110"/>
      <c r="AYO224" s="110"/>
      <c r="AYP224" s="110"/>
      <c r="AYQ224" s="110"/>
      <c r="AYR224" s="110"/>
      <c r="AYS224" s="110"/>
      <c r="AYT224" s="110"/>
      <c r="AYU224" s="110"/>
      <c r="AYV224" s="110"/>
      <c r="AYW224" s="110"/>
      <c r="AYX224" s="110"/>
      <c r="AYY224" s="110"/>
      <c r="AYZ224" s="110"/>
      <c r="AZA224" s="110"/>
      <c r="AZB224" s="110"/>
      <c r="AZC224" s="110"/>
      <c r="AZD224" s="110"/>
      <c r="AZE224" s="110"/>
      <c r="AZF224" s="110"/>
      <c r="AZG224" s="110"/>
      <c r="AZH224" s="110"/>
      <c r="AZI224" s="110"/>
      <c r="AZJ224" s="110"/>
      <c r="AZK224" s="110"/>
      <c r="AZL224" s="110"/>
      <c r="AZM224" s="110"/>
      <c r="AZN224" s="110"/>
      <c r="AZO224" s="110"/>
      <c r="AZP224" s="110"/>
      <c r="AZQ224" s="110"/>
      <c r="AZR224" s="110"/>
      <c r="AZS224" s="110"/>
      <c r="AZT224" s="110"/>
      <c r="AZU224" s="110"/>
      <c r="AZV224" s="110"/>
      <c r="AZW224" s="110"/>
      <c r="AZX224" s="110"/>
      <c r="AZY224" s="110"/>
      <c r="AZZ224" s="110"/>
      <c r="BAA224" s="110"/>
      <c r="BAB224" s="110"/>
      <c r="BAC224" s="110"/>
      <c r="BAD224" s="110"/>
      <c r="BAE224" s="110"/>
      <c r="BAF224" s="110"/>
      <c r="BAG224" s="110"/>
      <c r="BAH224" s="110"/>
      <c r="BAI224" s="110"/>
      <c r="BAJ224" s="110"/>
      <c r="BAK224" s="110"/>
      <c r="BAL224" s="110"/>
      <c r="BAM224" s="110"/>
      <c r="BAN224" s="110"/>
      <c r="BAO224" s="110"/>
      <c r="BAP224" s="110"/>
      <c r="BAQ224" s="110"/>
      <c r="BAR224" s="110"/>
      <c r="BAS224" s="110"/>
      <c r="BAT224" s="110"/>
      <c r="BAU224" s="110"/>
      <c r="BAV224" s="110"/>
      <c r="BAW224" s="110"/>
      <c r="BAX224" s="110"/>
      <c r="BAY224" s="110"/>
      <c r="BAZ224" s="110"/>
      <c r="BBA224" s="110"/>
      <c r="BBB224" s="110"/>
      <c r="BBC224" s="110"/>
      <c r="BBD224" s="110"/>
      <c r="BBE224" s="110"/>
      <c r="BBF224" s="110"/>
      <c r="BBG224" s="110"/>
      <c r="BBH224" s="110"/>
      <c r="BBI224" s="110"/>
      <c r="BBJ224" s="110"/>
      <c r="BBK224" s="110"/>
      <c r="BBL224" s="110"/>
      <c r="BBM224" s="110"/>
      <c r="BBN224" s="110"/>
      <c r="BBO224" s="110"/>
      <c r="BBP224" s="110"/>
      <c r="BBQ224" s="110"/>
      <c r="BBR224" s="110"/>
      <c r="BBS224" s="110"/>
      <c r="BBT224" s="110"/>
      <c r="BBU224" s="110"/>
      <c r="BBV224" s="110"/>
      <c r="BBW224" s="110"/>
      <c r="BBX224" s="110"/>
      <c r="BBY224" s="110"/>
      <c r="BBZ224" s="110"/>
      <c r="BCA224" s="110"/>
      <c r="BCB224" s="110"/>
      <c r="BCC224" s="110"/>
      <c r="BCD224" s="110"/>
      <c r="BCE224" s="110"/>
      <c r="BCF224" s="110"/>
      <c r="BCG224" s="110"/>
      <c r="BCH224" s="110"/>
      <c r="BCI224" s="110"/>
      <c r="BCJ224" s="110"/>
      <c r="BCK224" s="110"/>
      <c r="BCL224" s="110"/>
      <c r="BCM224" s="110"/>
      <c r="BCN224" s="110"/>
      <c r="BCO224" s="110"/>
      <c r="BCP224" s="110"/>
      <c r="BCQ224" s="110"/>
      <c r="BCR224" s="110"/>
      <c r="BCS224" s="110"/>
      <c r="BCT224" s="110"/>
      <c r="BCU224" s="110"/>
      <c r="BCV224" s="110"/>
      <c r="BCW224" s="110"/>
      <c r="BCX224" s="110"/>
      <c r="BCY224" s="110"/>
      <c r="BCZ224" s="110"/>
      <c r="BDA224" s="110"/>
      <c r="BDB224" s="110"/>
      <c r="BDC224" s="110"/>
      <c r="BDD224" s="110"/>
      <c r="BDE224" s="110"/>
      <c r="BDF224" s="110"/>
      <c r="BDG224" s="110"/>
      <c r="BDH224" s="110"/>
      <c r="BDI224" s="110"/>
      <c r="BDJ224" s="110"/>
      <c r="BDK224" s="110"/>
      <c r="BDL224" s="110"/>
      <c r="BDM224" s="110"/>
      <c r="BDN224" s="110"/>
      <c r="BDO224" s="110"/>
      <c r="BDP224" s="110"/>
      <c r="BDQ224" s="110"/>
      <c r="BDR224" s="110"/>
      <c r="BDS224" s="110"/>
      <c r="BDT224" s="110"/>
      <c r="BDU224" s="110"/>
      <c r="BDV224" s="110"/>
      <c r="BDW224" s="110"/>
      <c r="BDX224" s="110"/>
      <c r="BDY224" s="110"/>
      <c r="BDZ224" s="110"/>
      <c r="BEA224" s="110"/>
      <c r="BEB224" s="110"/>
      <c r="BEC224" s="110"/>
      <c r="BED224" s="110"/>
      <c r="BEE224" s="110"/>
      <c r="BEF224" s="110"/>
      <c r="BEG224" s="110"/>
      <c r="BEH224" s="110"/>
      <c r="BEI224" s="110"/>
      <c r="BEJ224" s="110"/>
      <c r="BEK224" s="110"/>
      <c r="BEL224" s="110"/>
      <c r="BEM224" s="110"/>
      <c r="BEN224" s="110"/>
      <c r="BEO224" s="110"/>
      <c r="BEP224" s="110"/>
      <c r="BEQ224" s="110"/>
      <c r="BER224" s="110"/>
      <c r="BES224" s="110"/>
      <c r="BET224" s="110"/>
      <c r="BEU224" s="110"/>
      <c r="BEV224" s="110"/>
      <c r="BEW224" s="110"/>
      <c r="BEX224" s="110"/>
      <c r="BEY224" s="110"/>
      <c r="BEZ224" s="110"/>
      <c r="BFA224" s="110"/>
      <c r="BFB224" s="110"/>
      <c r="BFC224" s="110"/>
      <c r="BFD224" s="110"/>
      <c r="BFE224" s="110"/>
      <c r="BFF224" s="110"/>
      <c r="BFG224" s="110"/>
      <c r="BFH224" s="110"/>
      <c r="BFI224" s="110"/>
      <c r="BFJ224" s="110"/>
      <c r="BFK224" s="110"/>
      <c r="BFL224" s="110"/>
      <c r="BFM224" s="110"/>
      <c r="BFN224" s="110"/>
      <c r="BFO224" s="110"/>
      <c r="BFP224" s="110"/>
      <c r="BFQ224" s="110"/>
      <c r="BFR224" s="110"/>
      <c r="BFS224" s="110"/>
      <c r="BFT224" s="110"/>
      <c r="BFU224" s="110"/>
      <c r="BFV224" s="110"/>
      <c r="BFW224" s="110"/>
      <c r="BFX224" s="110"/>
      <c r="BFY224" s="110"/>
      <c r="BFZ224" s="110"/>
      <c r="BGA224" s="110"/>
      <c r="BGB224" s="110"/>
      <c r="BGC224" s="110"/>
      <c r="BGD224" s="110"/>
      <c r="BGE224" s="110"/>
      <c r="BGF224" s="110"/>
      <c r="BGG224" s="110"/>
      <c r="BGH224" s="110"/>
      <c r="BGI224" s="110"/>
      <c r="BGJ224" s="110"/>
      <c r="BGK224" s="110"/>
      <c r="BGL224" s="110"/>
      <c r="BGM224" s="110"/>
      <c r="BGN224" s="110"/>
      <c r="BGO224" s="110"/>
      <c r="BGP224" s="110"/>
      <c r="BGQ224" s="110"/>
      <c r="BGR224" s="110"/>
      <c r="BGS224" s="110"/>
      <c r="BGT224" s="110"/>
      <c r="BGU224" s="110"/>
      <c r="BGV224" s="110"/>
      <c r="BGW224" s="110"/>
      <c r="BGX224" s="110"/>
      <c r="BGY224" s="110"/>
      <c r="BGZ224" s="110"/>
      <c r="BHA224" s="110"/>
      <c r="BHB224" s="110"/>
      <c r="BHC224" s="110"/>
      <c r="BHD224" s="110"/>
      <c r="BHE224" s="110"/>
      <c r="BHF224" s="110"/>
      <c r="BHG224" s="110"/>
      <c r="BHH224" s="110"/>
      <c r="BHI224" s="110"/>
      <c r="BHJ224" s="110"/>
      <c r="BHK224" s="110"/>
      <c r="BHL224" s="110"/>
      <c r="BHM224" s="110"/>
      <c r="BHN224" s="110"/>
      <c r="BHO224" s="110"/>
      <c r="BHP224" s="110"/>
      <c r="BHQ224" s="110"/>
      <c r="BHR224" s="110"/>
      <c r="BHS224" s="110"/>
      <c r="BHT224" s="110"/>
      <c r="BHU224" s="110"/>
      <c r="BHV224" s="110"/>
      <c r="BHW224" s="110"/>
      <c r="BHX224" s="110"/>
      <c r="BHY224" s="110"/>
      <c r="BHZ224" s="110"/>
      <c r="BIA224" s="110"/>
      <c r="BIB224" s="110"/>
      <c r="BIC224" s="110"/>
      <c r="BID224" s="110"/>
      <c r="BIE224" s="110"/>
      <c r="BIF224" s="110"/>
      <c r="BIG224" s="110"/>
      <c r="BIH224" s="110"/>
      <c r="BII224" s="110"/>
      <c r="BIJ224" s="110"/>
      <c r="BIK224" s="110"/>
      <c r="BIL224" s="110"/>
      <c r="BIM224" s="110"/>
      <c r="BIN224" s="110"/>
      <c r="BIO224" s="110"/>
      <c r="BIP224" s="110"/>
      <c r="BIQ224" s="110"/>
      <c r="BIR224" s="110"/>
      <c r="BIS224" s="110"/>
      <c r="BIT224" s="110"/>
      <c r="BIU224" s="110"/>
      <c r="BIV224" s="110"/>
      <c r="BIW224" s="110"/>
      <c r="BIX224" s="110"/>
      <c r="BIY224" s="110"/>
      <c r="BIZ224" s="110"/>
      <c r="BJA224" s="110"/>
      <c r="BJB224" s="110"/>
      <c r="BJC224" s="110"/>
      <c r="BJD224" s="110"/>
      <c r="BJE224" s="110"/>
      <c r="BJF224" s="110"/>
      <c r="BJG224" s="110"/>
      <c r="BJH224" s="110"/>
      <c r="BJI224" s="110"/>
      <c r="BJJ224" s="110"/>
      <c r="BJK224" s="110"/>
      <c r="BJL224" s="110"/>
      <c r="BJM224" s="110"/>
      <c r="BJN224" s="110"/>
      <c r="BJO224" s="110"/>
      <c r="BJP224" s="110"/>
      <c r="BJQ224" s="110"/>
      <c r="BJR224" s="110"/>
      <c r="BJS224" s="110"/>
      <c r="BJT224" s="110"/>
      <c r="BJU224" s="110"/>
      <c r="BJV224" s="110"/>
      <c r="BJW224" s="110"/>
      <c r="BJX224" s="110"/>
      <c r="BJY224" s="110"/>
      <c r="BJZ224" s="110"/>
      <c r="BKA224" s="110"/>
      <c r="BKB224" s="110"/>
      <c r="BKC224" s="110"/>
      <c r="BKD224" s="110"/>
      <c r="BKE224" s="110"/>
      <c r="BKF224" s="110"/>
      <c r="BKG224" s="110"/>
      <c r="BKH224" s="110"/>
      <c r="BKI224" s="110"/>
      <c r="BKJ224" s="110"/>
      <c r="BKK224" s="110"/>
      <c r="BKL224" s="110"/>
      <c r="BKM224" s="110"/>
      <c r="BKN224" s="110"/>
      <c r="BKO224" s="110"/>
      <c r="BKP224" s="110"/>
      <c r="BKQ224" s="110"/>
      <c r="BKR224" s="110"/>
      <c r="BKS224" s="110"/>
      <c r="BKT224" s="110"/>
      <c r="BKU224" s="110"/>
      <c r="BKV224" s="110"/>
      <c r="BKW224" s="110"/>
      <c r="BKX224" s="110"/>
      <c r="BKY224" s="110"/>
      <c r="BKZ224" s="110"/>
      <c r="BLA224" s="110"/>
      <c r="BLB224" s="110"/>
      <c r="BLC224" s="110"/>
      <c r="BLD224" s="110"/>
      <c r="BLE224" s="110"/>
      <c r="BLF224" s="110"/>
      <c r="BLG224" s="110"/>
      <c r="BLH224" s="110"/>
      <c r="BLI224" s="110"/>
      <c r="BLJ224" s="110"/>
      <c r="BLK224" s="110"/>
      <c r="BLL224" s="110"/>
      <c r="BLM224" s="110"/>
      <c r="BLN224" s="110"/>
      <c r="BLO224" s="110"/>
      <c r="BLP224" s="110"/>
      <c r="BLQ224" s="110"/>
      <c r="BLR224" s="110"/>
      <c r="BLS224" s="110"/>
      <c r="BLT224" s="110"/>
      <c r="BLU224" s="110"/>
      <c r="BLV224" s="110"/>
      <c r="BLW224" s="110"/>
      <c r="BLX224" s="110"/>
      <c r="BLY224" s="110"/>
      <c r="BLZ224" s="110"/>
      <c r="BMA224" s="110"/>
      <c r="BMB224" s="110"/>
      <c r="BMC224" s="110"/>
      <c r="BMD224" s="110"/>
      <c r="BME224" s="110"/>
      <c r="BMF224" s="110"/>
      <c r="BMG224" s="110"/>
      <c r="BMH224" s="110"/>
      <c r="BMI224" s="110"/>
      <c r="BMJ224" s="110"/>
      <c r="BMK224" s="110"/>
      <c r="BML224" s="110"/>
      <c r="BMM224" s="110"/>
      <c r="BMN224" s="110"/>
      <c r="BMO224" s="110"/>
      <c r="BMP224" s="110"/>
      <c r="BMQ224" s="110"/>
      <c r="BMR224" s="110"/>
      <c r="BMS224" s="110"/>
      <c r="BMT224" s="110"/>
      <c r="BMU224" s="110"/>
      <c r="BMV224" s="110"/>
      <c r="BMW224" s="110"/>
      <c r="BMX224" s="110"/>
      <c r="BMY224" s="110"/>
      <c r="BMZ224" s="110"/>
      <c r="BNA224" s="110"/>
      <c r="BNB224" s="110"/>
      <c r="BNC224" s="110"/>
      <c r="BND224" s="110"/>
      <c r="BNE224" s="110"/>
      <c r="BNF224" s="110"/>
      <c r="BNG224" s="110"/>
      <c r="BNH224" s="110"/>
      <c r="BNI224" s="110"/>
      <c r="BNJ224" s="110"/>
      <c r="BNK224" s="110"/>
      <c r="BNL224" s="110"/>
      <c r="BNM224" s="110"/>
      <c r="BNN224" s="110"/>
      <c r="BNO224" s="110"/>
      <c r="BNP224" s="110"/>
      <c r="BNQ224" s="110"/>
      <c r="BNR224" s="110"/>
      <c r="BNS224" s="110"/>
      <c r="BNT224" s="110"/>
      <c r="BNU224" s="110"/>
      <c r="BNV224" s="110"/>
      <c r="BNW224" s="110"/>
      <c r="BNX224" s="110"/>
      <c r="BNY224" s="110"/>
      <c r="BNZ224" s="110"/>
      <c r="BOA224" s="110"/>
      <c r="BOB224" s="110"/>
      <c r="BOC224" s="110"/>
      <c r="BOD224" s="110"/>
      <c r="BOE224" s="110"/>
      <c r="BOF224" s="110"/>
      <c r="BOG224" s="110"/>
      <c r="BOH224" s="110"/>
      <c r="BOI224" s="110"/>
      <c r="BOJ224" s="110"/>
      <c r="BOK224" s="110"/>
      <c r="BOL224" s="110"/>
      <c r="BOM224" s="110"/>
      <c r="BON224" s="110"/>
      <c r="BOO224" s="110"/>
      <c r="BOP224" s="110"/>
      <c r="BOQ224" s="110"/>
      <c r="BOR224" s="110"/>
      <c r="BOS224" s="110"/>
      <c r="BOT224" s="110"/>
      <c r="BOU224" s="110"/>
      <c r="BOV224" s="110"/>
      <c r="BOW224" s="110"/>
      <c r="BOX224" s="110"/>
      <c r="BOY224" s="110"/>
      <c r="BOZ224" s="110"/>
      <c r="BPA224" s="110"/>
      <c r="BPB224" s="110"/>
      <c r="BPC224" s="110"/>
      <c r="BPD224" s="110"/>
      <c r="BPE224" s="110"/>
      <c r="BPF224" s="110"/>
      <c r="BPG224" s="110"/>
      <c r="BPH224" s="110"/>
      <c r="BPI224" s="110"/>
      <c r="BPJ224" s="110"/>
      <c r="BPK224" s="110"/>
      <c r="BPL224" s="110"/>
      <c r="BPM224" s="110"/>
      <c r="BPN224" s="110"/>
      <c r="BPO224" s="110"/>
      <c r="BPP224" s="110"/>
      <c r="BPQ224" s="110"/>
      <c r="BPR224" s="110"/>
      <c r="BPS224" s="110"/>
      <c r="BPT224" s="110"/>
      <c r="BPU224" s="110"/>
      <c r="BPV224" s="110"/>
      <c r="BPW224" s="110"/>
      <c r="BPX224" s="110"/>
      <c r="BPY224" s="110"/>
      <c r="BPZ224" s="110"/>
      <c r="BQA224" s="110"/>
      <c r="BQB224" s="110"/>
      <c r="BQC224" s="110"/>
      <c r="BQD224" s="110"/>
      <c r="BQE224" s="110"/>
      <c r="BQF224" s="110"/>
      <c r="BQG224" s="110"/>
      <c r="BQH224" s="110"/>
      <c r="BQI224" s="110"/>
      <c r="BQJ224" s="110"/>
      <c r="BQK224" s="110"/>
      <c r="BQL224" s="110"/>
      <c r="BQM224" s="110"/>
      <c r="BQN224" s="110"/>
      <c r="BQO224" s="110"/>
      <c r="BQP224" s="110"/>
      <c r="BQQ224" s="110"/>
      <c r="BQR224" s="110"/>
      <c r="BQS224" s="110"/>
      <c r="BQT224" s="110"/>
      <c r="BQU224" s="110"/>
      <c r="BQV224" s="110"/>
      <c r="BQW224" s="110"/>
      <c r="BQX224" s="110"/>
      <c r="BQY224" s="110"/>
      <c r="BQZ224" s="110"/>
      <c r="BRA224" s="110"/>
      <c r="BRB224" s="110"/>
      <c r="BRC224" s="110"/>
      <c r="BRD224" s="110"/>
      <c r="BRE224" s="110"/>
      <c r="BRF224" s="110"/>
      <c r="BRG224" s="110"/>
      <c r="BRH224" s="110"/>
      <c r="BRI224" s="110"/>
      <c r="BRJ224" s="110"/>
      <c r="BRK224" s="110"/>
      <c r="BRL224" s="110"/>
      <c r="BRM224" s="110"/>
      <c r="BRN224" s="110"/>
      <c r="BRO224" s="110"/>
      <c r="BRP224" s="110"/>
      <c r="BRQ224" s="110"/>
      <c r="BRR224" s="110"/>
      <c r="BRS224" s="110"/>
      <c r="BRT224" s="110"/>
      <c r="BRU224" s="110"/>
      <c r="BRV224" s="110"/>
      <c r="BRW224" s="110"/>
      <c r="BRX224" s="110"/>
      <c r="BRY224" s="110"/>
      <c r="BRZ224" s="110"/>
      <c r="BSA224" s="110"/>
      <c r="BSB224" s="110"/>
      <c r="BSC224" s="110"/>
      <c r="BSD224" s="110"/>
      <c r="BSE224" s="110"/>
      <c r="BSF224" s="110"/>
      <c r="BSG224" s="110"/>
      <c r="BSH224" s="110"/>
      <c r="BSI224" s="110"/>
      <c r="BSJ224" s="110"/>
      <c r="BSK224" s="110"/>
      <c r="BSL224" s="110"/>
      <c r="BSM224" s="110"/>
      <c r="BSN224" s="110"/>
      <c r="BSO224" s="110"/>
      <c r="BSP224" s="110"/>
      <c r="BSQ224" s="110"/>
      <c r="BSR224" s="110"/>
      <c r="BSS224" s="110"/>
      <c r="BST224" s="110"/>
      <c r="BSU224" s="110"/>
      <c r="BSV224" s="110"/>
      <c r="BSW224" s="110"/>
      <c r="BSX224" s="110"/>
      <c r="BSY224" s="110"/>
      <c r="BSZ224" s="110"/>
      <c r="BTA224" s="110"/>
      <c r="BTB224" s="110"/>
      <c r="BTC224" s="110"/>
      <c r="BTD224" s="110"/>
      <c r="BTE224" s="110"/>
      <c r="BTF224" s="110"/>
      <c r="BTG224" s="110"/>
      <c r="BTH224" s="110"/>
      <c r="BTI224" s="110"/>
      <c r="BTJ224" s="110"/>
      <c r="BTK224" s="110"/>
      <c r="BTL224" s="110"/>
      <c r="BTM224" s="110"/>
      <c r="BTN224" s="110"/>
      <c r="BTO224" s="110"/>
      <c r="BTP224" s="110"/>
      <c r="BTQ224" s="110"/>
      <c r="BTR224" s="110"/>
      <c r="BTS224" s="110"/>
      <c r="BTT224" s="110"/>
      <c r="BTU224" s="110"/>
      <c r="BTV224" s="110"/>
      <c r="BTW224" s="110"/>
      <c r="BTX224" s="110"/>
      <c r="BTY224" s="110"/>
      <c r="BTZ224" s="110"/>
      <c r="BUA224" s="110"/>
      <c r="BUB224" s="110"/>
      <c r="BUC224" s="110"/>
      <c r="BUD224" s="110"/>
      <c r="BUE224" s="110"/>
      <c r="BUF224" s="110"/>
      <c r="BUG224" s="110"/>
      <c r="BUH224" s="110"/>
      <c r="BUI224" s="110"/>
      <c r="BUJ224" s="110"/>
      <c r="BUK224" s="110"/>
      <c r="BUL224" s="110"/>
      <c r="BUM224" s="110"/>
      <c r="BUN224" s="110"/>
      <c r="BUO224" s="110"/>
      <c r="BUP224" s="110"/>
      <c r="BUQ224" s="110"/>
      <c r="BUR224" s="110"/>
      <c r="BUS224" s="110"/>
      <c r="BUT224" s="110"/>
      <c r="BUU224" s="110"/>
      <c r="BUV224" s="110"/>
      <c r="BUW224" s="110"/>
      <c r="BUX224" s="110"/>
      <c r="BUY224" s="110"/>
      <c r="BUZ224" s="110"/>
      <c r="BVA224" s="110"/>
      <c r="BVB224" s="110"/>
      <c r="BVC224" s="110"/>
      <c r="BVD224" s="110"/>
      <c r="BVE224" s="110"/>
      <c r="BVF224" s="110"/>
      <c r="BVG224" s="110"/>
      <c r="BVH224" s="110"/>
      <c r="BVI224" s="110"/>
      <c r="BVJ224" s="110"/>
      <c r="BVK224" s="110"/>
      <c r="BVL224" s="110"/>
      <c r="BVM224" s="110"/>
      <c r="BVN224" s="110"/>
      <c r="BVO224" s="110"/>
      <c r="BVP224" s="110"/>
      <c r="BVQ224" s="110"/>
      <c r="BVR224" s="110"/>
      <c r="BVS224" s="110"/>
      <c r="BVT224" s="110"/>
      <c r="BVU224" s="110"/>
      <c r="BVV224" s="110"/>
      <c r="BVW224" s="110"/>
      <c r="BVX224" s="110"/>
      <c r="BVY224" s="110"/>
      <c r="BVZ224" s="110"/>
      <c r="BWA224" s="110"/>
      <c r="BWB224" s="110"/>
      <c r="BWC224" s="110"/>
      <c r="BWD224" s="110"/>
      <c r="BWE224" s="110"/>
      <c r="BWF224" s="110"/>
      <c r="BWG224" s="110"/>
      <c r="BWH224" s="110"/>
      <c r="BWI224" s="110"/>
      <c r="BWJ224" s="110"/>
      <c r="BWK224" s="110"/>
      <c r="BWL224" s="110"/>
      <c r="BWM224" s="110"/>
      <c r="BWN224" s="110"/>
      <c r="BWO224" s="110"/>
      <c r="BWP224" s="110"/>
      <c r="BWQ224" s="110"/>
      <c r="BWR224" s="110"/>
      <c r="BWS224" s="110"/>
      <c r="BWT224" s="110"/>
      <c r="BWU224" s="110"/>
      <c r="BWV224" s="110"/>
      <c r="BWW224" s="110"/>
      <c r="BWX224" s="110"/>
      <c r="BWY224" s="110"/>
      <c r="BWZ224" s="110"/>
      <c r="BXA224" s="110"/>
      <c r="BXB224" s="110"/>
      <c r="BXC224" s="110"/>
      <c r="BXD224" s="110"/>
      <c r="BXE224" s="110"/>
      <c r="BXF224" s="110"/>
      <c r="BXG224" s="110"/>
      <c r="BXH224" s="110"/>
      <c r="BXI224" s="110"/>
      <c r="BXJ224" s="110"/>
      <c r="BXK224" s="110"/>
      <c r="BXL224" s="110"/>
      <c r="BXM224" s="110"/>
      <c r="BXN224" s="110"/>
      <c r="BXO224" s="110"/>
      <c r="BXP224" s="110"/>
      <c r="BXQ224" s="110"/>
      <c r="BXR224" s="110"/>
      <c r="BXS224" s="110"/>
      <c r="BXT224" s="110"/>
      <c r="BXU224" s="110"/>
      <c r="BXV224" s="110"/>
      <c r="BXW224" s="110"/>
      <c r="BXX224" s="110"/>
      <c r="BXY224" s="110"/>
      <c r="BXZ224" s="110"/>
      <c r="BYA224" s="110"/>
      <c r="BYB224" s="110"/>
      <c r="BYC224" s="110"/>
      <c r="BYD224" s="110"/>
      <c r="BYE224" s="110"/>
      <c r="BYF224" s="110"/>
      <c r="BYG224" s="110"/>
      <c r="BYH224" s="110"/>
      <c r="BYI224" s="110"/>
      <c r="BYJ224" s="110"/>
      <c r="BYK224" s="110"/>
      <c r="BYL224" s="110"/>
      <c r="BYM224" s="110"/>
      <c r="BYN224" s="110"/>
      <c r="BYO224" s="110"/>
      <c r="BYP224" s="110"/>
      <c r="BYQ224" s="110"/>
      <c r="BYR224" s="110"/>
      <c r="BYS224" s="110"/>
      <c r="BYT224" s="110"/>
      <c r="BYU224" s="110"/>
      <c r="BYV224" s="110"/>
      <c r="BYW224" s="110"/>
      <c r="BYX224" s="110"/>
      <c r="BYY224" s="110"/>
      <c r="BYZ224" s="110"/>
      <c r="BZA224" s="110"/>
      <c r="BZB224" s="110"/>
      <c r="BZC224" s="110"/>
      <c r="BZD224" s="110"/>
      <c r="BZE224" s="110"/>
      <c r="BZF224" s="110"/>
      <c r="BZG224" s="110"/>
      <c r="BZH224" s="110"/>
      <c r="BZI224" s="110"/>
      <c r="BZJ224" s="110"/>
      <c r="BZK224" s="110"/>
      <c r="BZL224" s="110"/>
      <c r="BZM224" s="110"/>
      <c r="BZN224" s="110"/>
      <c r="BZO224" s="110"/>
      <c r="BZP224" s="110"/>
      <c r="BZQ224" s="110"/>
      <c r="BZR224" s="110"/>
      <c r="BZS224" s="110"/>
      <c r="BZT224" s="110"/>
      <c r="BZU224" s="110"/>
      <c r="BZV224" s="110"/>
      <c r="BZW224" s="110"/>
      <c r="BZX224" s="110"/>
      <c r="BZY224" s="110"/>
      <c r="BZZ224" s="110"/>
      <c r="CAA224" s="110"/>
      <c r="CAB224" s="110"/>
      <c r="CAC224" s="110"/>
      <c r="CAD224" s="110"/>
      <c r="CAE224" s="110"/>
      <c r="CAF224" s="110"/>
      <c r="CAG224" s="110"/>
      <c r="CAH224" s="110"/>
      <c r="CAI224" s="110"/>
      <c r="CAJ224" s="110"/>
      <c r="CAK224" s="110"/>
      <c r="CAL224" s="110"/>
      <c r="CAM224" s="110"/>
      <c r="CAN224" s="110"/>
      <c r="CAO224" s="110"/>
      <c r="CAP224" s="110"/>
      <c r="CAQ224" s="110"/>
      <c r="CAR224" s="110"/>
      <c r="CAS224" s="110"/>
      <c r="CAT224" s="110"/>
      <c r="CAU224" s="110"/>
      <c r="CAV224" s="110"/>
      <c r="CAW224" s="110"/>
      <c r="CAX224" s="110"/>
      <c r="CAY224" s="110"/>
      <c r="CAZ224" s="110"/>
      <c r="CBA224" s="110"/>
      <c r="CBB224" s="110"/>
      <c r="CBC224" s="110"/>
      <c r="CBD224" s="110"/>
      <c r="CBE224" s="110"/>
      <c r="CBF224" s="110"/>
      <c r="CBG224" s="110"/>
      <c r="CBH224" s="110"/>
      <c r="CBI224" s="110"/>
      <c r="CBJ224" s="110"/>
      <c r="CBK224" s="110"/>
      <c r="CBL224" s="110"/>
      <c r="CBM224" s="110"/>
      <c r="CBN224" s="110"/>
      <c r="CBO224" s="110"/>
      <c r="CBP224" s="110"/>
      <c r="CBQ224" s="110"/>
      <c r="CBR224" s="110"/>
      <c r="CBS224" s="110"/>
      <c r="CBT224" s="110"/>
      <c r="CBU224" s="110"/>
      <c r="CBV224" s="110"/>
      <c r="CBW224" s="110"/>
      <c r="CBX224" s="110"/>
      <c r="CBY224" s="110"/>
      <c r="CBZ224" s="110"/>
      <c r="CCA224" s="110"/>
      <c r="CCB224" s="110"/>
      <c r="CCC224" s="110"/>
      <c r="CCD224" s="110"/>
      <c r="CCE224" s="110"/>
      <c r="CCF224" s="110"/>
      <c r="CCG224" s="110"/>
      <c r="CCH224" s="110"/>
      <c r="CCI224" s="110"/>
      <c r="CCJ224" s="110"/>
      <c r="CCK224" s="110"/>
      <c r="CCL224" s="110"/>
      <c r="CCM224" s="110"/>
      <c r="CCN224" s="110"/>
      <c r="CCO224" s="110"/>
      <c r="CCP224" s="110"/>
      <c r="CCQ224" s="110"/>
      <c r="CCR224" s="110"/>
      <c r="CCS224" s="110"/>
      <c r="CCT224" s="110"/>
      <c r="CCU224" s="110"/>
      <c r="CCV224" s="110"/>
      <c r="CCW224" s="110"/>
      <c r="CCX224" s="110"/>
      <c r="CCY224" s="110"/>
      <c r="CCZ224" s="110"/>
      <c r="CDA224" s="110"/>
      <c r="CDB224" s="110"/>
      <c r="CDC224" s="110"/>
      <c r="CDD224" s="110"/>
      <c r="CDE224" s="110"/>
      <c r="CDF224" s="110"/>
      <c r="CDG224" s="110"/>
      <c r="CDH224" s="110"/>
      <c r="CDI224" s="110"/>
      <c r="CDJ224" s="110"/>
      <c r="CDK224" s="110"/>
      <c r="CDL224" s="110"/>
      <c r="CDM224" s="110"/>
      <c r="CDN224" s="110"/>
      <c r="CDO224" s="110"/>
      <c r="CDP224" s="110"/>
      <c r="CDQ224" s="110"/>
      <c r="CDR224" s="110"/>
      <c r="CDS224" s="110"/>
      <c r="CDT224" s="110"/>
      <c r="CDU224" s="110"/>
      <c r="CDV224" s="110"/>
      <c r="CDW224" s="110"/>
      <c r="CDX224" s="110"/>
      <c r="CDY224" s="110"/>
      <c r="CDZ224" s="110"/>
      <c r="CEA224" s="110"/>
      <c r="CEB224" s="110"/>
      <c r="CEC224" s="110"/>
      <c r="CED224" s="110"/>
      <c r="CEE224" s="110"/>
      <c r="CEF224" s="110"/>
      <c r="CEG224" s="110"/>
      <c r="CEH224" s="110"/>
      <c r="CEI224" s="110"/>
      <c r="CEJ224" s="110"/>
      <c r="CEK224" s="110"/>
      <c r="CEL224" s="110"/>
      <c r="CEM224" s="110"/>
      <c r="CEN224" s="110"/>
      <c r="CEO224" s="110"/>
      <c r="CEP224" s="110"/>
      <c r="CEQ224" s="110"/>
      <c r="CER224" s="110"/>
      <c r="CES224" s="110"/>
      <c r="CET224" s="110"/>
      <c r="CEU224" s="110"/>
      <c r="CEV224" s="110"/>
      <c r="CEW224" s="110"/>
      <c r="CEX224" s="110"/>
      <c r="CEY224" s="110"/>
      <c r="CEZ224" s="110"/>
      <c r="CFA224" s="110"/>
      <c r="CFB224" s="110"/>
      <c r="CFC224" s="110"/>
      <c r="CFD224" s="110"/>
      <c r="CFE224" s="110"/>
      <c r="CFF224" s="110"/>
      <c r="CFG224" s="110"/>
      <c r="CFH224" s="110"/>
      <c r="CFI224" s="110"/>
      <c r="CFJ224" s="110"/>
      <c r="CFK224" s="110"/>
      <c r="CFL224" s="110"/>
      <c r="CFM224" s="110"/>
      <c r="CFN224" s="110"/>
      <c r="CFO224" s="110"/>
      <c r="CFP224" s="110"/>
      <c r="CFQ224" s="110"/>
      <c r="CFR224" s="110"/>
      <c r="CFS224" s="110"/>
      <c r="CFT224" s="110"/>
      <c r="CFU224" s="110"/>
      <c r="CFV224" s="110"/>
      <c r="CFW224" s="110"/>
      <c r="CFX224" s="110"/>
      <c r="CFY224" s="110"/>
      <c r="CFZ224" s="110"/>
      <c r="CGA224" s="110"/>
      <c r="CGB224" s="110"/>
      <c r="CGC224" s="110"/>
      <c r="CGD224" s="110"/>
      <c r="CGE224" s="110"/>
      <c r="CGF224" s="110"/>
      <c r="CGG224" s="110"/>
      <c r="CGH224" s="110"/>
      <c r="CGI224" s="110"/>
      <c r="CGJ224" s="110"/>
      <c r="CGK224" s="110"/>
      <c r="CGL224" s="110"/>
      <c r="CGM224" s="110"/>
      <c r="CGN224" s="110"/>
      <c r="CGO224" s="110"/>
      <c r="CGP224" s="110"/>
      <c r="CGQ224" s="110"/>
      <c r="CGR224" s="110"/>
      <c r="CGS224" s="110"/>
      <c r="CGT224" s="110"/>
      <c r="CGU224" s="110"/>
      <c r="CGV224" s="110"/>
      <c r="CGW224" s="110"/>
      <c r="CGX224" s="110"/>
      <c r="CGY224" s="110"/>
      <c r="CGZ224" s="110"/>
      <c r="CHA224" s="110"/>
      <c r="CHB224" s="110"/>
      <c r="CHC224" s="110"/>
      <c r="CHD224" s="110"/>
      <c r="CHE224" s="110"/>
      <c r="CHF224" s="110"/>
      <c r="CHG224" s="110"/>
      <c r="CHH224" s="110"/>
      <c r="CHI224" s="110"/>
      <c r="CHJ224" s="110"/>
      <c r="CHK224" s="110"/>
      <c r="CHL224" s="110"/>
      <c r="CHM224" s="110"/>
      <c r="CHN224" s="110"/>
      <c r="CHO224" s="110"/>
      <c r="CHP224" s="110"/>
      <c r="CHQ224" s="110"/>
      <c r="CHR224" s="110"/>
      <c r="CHS224" s="110"/>
      <c r="CHT224" s="110"/>
      <c r="CHU224" s="110"/>
      <c r="CHV224" s="110"/>
      <c r="CHW224" s="110"/>
      <c r="CHX224" s="110"/>
      <c r="CHY224" s="110"/>
      <c r="CHZ224" s="110"/>
      <c r="CIA224" s="110"/>
      <c r="CIB224" s="110"/>
      <c r="CIC224" s="110"/>
      <c r="CID224" s="110"/>
      <c r="CIE224" s="110"/>
      <c r="CIF224" s="110"/>
      <c r="CIG224" s="110"/>
      <c r="CIH224" s="110"/>
      <c r="CII224" s="110"/>
      <c r="CIJ224" s="110"/>
      <c r="CIK224" s="110"/>
      <c r="CIL224" s="110"/>
      <c r="CIM224" s="110"/>
      <c r="CIN224" s="110"/>
      <c r="CIO224" s="110"/>
      <c r="CIP224" s="110"/>
      <c r="CIQ224" s="110"/>
      <c r="CIR224" s="110"/>
      <c r="CIS224" s="110"/>
      <c r="CIT224" s="110"/>
      <c r="CIU224" s="110"/>
      <c r="CIV224" s="110"/>
      <c r="CIW224" s="110"/>
      <c r="CIX224" s="110"/>
      <c r="CIY224" s="110"/>
      <c r="CIZ224" s="110"/>
      <c r="CJA224" s="110"/>
      <c r="CJB224" s="110"/>
      <c r="CJC224" s="110"/>
      <c r="CJD224" s="110"/>
      <c r="CJE224" s="110"/>
      <c r="CJF224" s="110"/>
      <c r="CJG224" s="110"/>
      <c r="CJH224" s="110"/>
      <c r="CJI224" s="110"/>
      <c r="CJJ224" s="110"/>
      <c r="CJK224" s="110"/>
      <c r="CJL224" s="110"/>
      <c r="CJM224" s="110"/>
      <c r="CJN224" s="110"/>
      <c r="CJO224" s="110"/>
      <c r="CJP224" s="110"/>
      <c r="CJQ224" s="110"/>
      <c r="CJR224" s="110"/>
      <c r="CJS224" s="110"/>
      <c r="CJT224" s="110"/>
      <c r="CJU224" s="110"/>
      <c r="CJV224" s="110"/>
      <c r="CJW224" s="110"/>
      <c r="CJX224" s="110"/>
      <c r="CJY224" s="110"/>
      <c r="CJZ224" s="110"/>
      <c r="CKA224" s="110"/>
      <c r="CKB224" s="110"/>
      <c r="CKC224" s="110"/>
      <c r="CKD224" s="110"/>
      <c r="CKE224" s="110"/>
      <c r="CKF224" s="110"/>
      <c r="CKG224" s="110"/>
      <c r="CKH224" s="110"/>
      <c r="CKI224" s="110"/>
      <c r="CKJ224" s="110"/>
      <c r="CKK224" s="110"/>
      <c r="CKL224" s="110"/>
      <c r="CKM224" s="110"/>
      <c r="CKN224" s="110"/>
      <c r="CKO224" s="110"/>
      <c r="CKP224" s="110"/>
      <c r="CKQ224" s="110"/>
      <c r="CKR224" s="110"/>
      <c r="CKS224" s="110"/>
      <c r="CKT224" s="110"/>
      <c r="CKU224" s="110"/>
      <c r="CKV224" s="110"/>
      <c r="CKW224" s="110"/>
      <c r="CKX224" s="110"/>
      <c r="CKY224" s="110"/>
      <c r="CKZ224" s="110"/>
      <c r="CLA224" s="110"/>
      <c r="CLB224" s="110"/>
      <c r="CLC224" s="110"/>
      <c r="CLD224" s="110"/>
      <c r="CLE224" s="110"/>
      <c r="CLF224" s="110"/>
      <c r="CLG224" s="110"/>
      <c r="CLH224" s="110"/>
      <c r="CLI224" s="110"/>
      <c r="CLJ224" s="110"/>
      <c r="CLK224" s="110"/>
      <c r="CLL224" s="110"/>
      <c r="CLM224" s="110"/>
      <c r="CLN224" s="110"/>
      <c r="CLO224" s="110"/>
      <c r="CLP224" s="110"/>
      <c r="CLQ224" s="110"/>
      <c r="CLR224" s="110"/>
      <c r="CLS224" s="110"/>
      <c r="CLT224" s="110"/>
      <c r="CLU224" s="110"/>
      <c r="CLV224" s="110"/>
      <c r="CLW224" s="110"/>
      <c r="CLX224" s="110"/>
      <c r="CLY224" s="110"/>
      <c r="CLZ224" s="110"/>
      <c r="CMA224" s="110"/>
      <c r="CMB224" s="110"/>
      <c r="CMC224" s="110"/>
      <c r="CMD224" s="110"/>
      <c r="CME224" s="110"/>
      <c r="CMF224" s="110"/>
      <c r="CMG224" s="110"/>
      <c r="CMH224" s="110"/>
      <c r="CMI224" s="110"/>
      <c r="CMJ224" s="110"/>
      <c r="CMK224" s="110"/>
      <c r="CML224" s="110"/>
      <c r="CMM224" s="110"/>
      <c r="CMN224" s="110"/>
      <c r="CMO224" s="110"/>
      <c r="CMP224" s="110"/>
      <c r="CMQ224" s="110"/>
      <c r="CMR224" s="110"/>
      <c r="CMS224" s="110"/>
      <c r="CMT224" s="110"/>
      <c r="CMU224" s="110"/>
      <c r="CMV224" s="110"/>
      <c r="CMW224" s="110"/>
      <c r="CMX224" s="110"/>
      <c r="CMY224" s="110"/>
      <c r="CMZ224" s="110"/>
      <c r="CNA224" s="110"/>
      <c r="CNB224" s="110"/>
      <c r="CNC224" s="110"/>
      <c r="CND224" s="110"/>
      <c r="CNE224" s="110"/>
      <c r="CNF224" s="110"/>
      <c r="CNG224" s="110"/>
      <c r="CNH224" s="110"/>
      <c r="CNI224" s="110"/>
      <c r="CNJ224" s="110"/>
      <c r="CNK224" s="110"/>
      <c r="CNL224" s="110"/>
      <c r="CNM224" s="110"/>
      <c r="CNN224" s="110"/>
      <c r="CNO224" s="110"/>
      <c r="CNP224" s="110"/>
      <c r="CNQ224" s="110"/>
      <c r="CNR224" s="110"/>
      <c r="CNS224" s="110"/>
      <c r="CNT224" s="110"/>
      <c r="CNU224" s="110"/>
      <c r="CNV224" s="110"/>
      <c r="CNW224" s="110"/>
      <c r="CNX224" s="110"/>
      <c r="CNY224" s="110"/>
      <c r="CNZ224" s="110"/>
      <c r="COA224" s="110"/>
      <c r="COB224" s="110"/>
      <c r="COC224" s="110"/>
      <c r="COD224" s="110"/>
      <c r="COE224" s="110"/>
      <c r="COF224" s="110"/>
      <c r="COG224" s="110"/>
      <c r="COH224" s="110"/>
      <c r="COI224" s="110"/>
      <c r="COJ224" s="110"/>
      <c r="COK224" s="110"/>
      <c r="COL224" s="110"/>
      <c r="COM224" s="110"/>
      <c r="CON224" s="110"/>
      <c r="COO224" s="110"/>
      <c r="COP224" s="110"/>
      <c r="COQ224" s="110"/>
      <c r="COR224" s="110"/>
      <c r="COS224" s="110"/>
      <c r="COT224" s="110"/>
      <c r="COU224" s="110"/>
      <c r="COV224" s="110"/>
      <c r="COW224" s="110"/>
      <c r="COX224" s="110"/>
      <c r="COY224" s="110"/>
      <c r="COZ224" s="110"/>
      <c r="CPA224" s="110"/>
      <c r="CPB224" s="110"/>
      <c r="CPC224" s="110"/>
      <c r="CPD224" s="110"/>
      <c r="CPE224" s="110"/>
      <c r="CPF224" s="110"/>
      <c r="CPG224" s="110"/>
      <c r="CPH224" s="110"/>
      <c r="CPI224" s="110"/>
      <c r="CPJ224" s="110"/>
      <c r="CPK224" s="110"/>
      <c r="CPL224" s="110"/>
      <c r="CPM224" s="110"/>
      <c r="CPN224" s="110"/>
      <c r="CPO224" s="110"/>
      <c r="CPP224" s="110"/>
      <c r="CPQ224" s="110"/>
      <c r="CPR224" s="110"/>
      <c r="CPS224" s="110"/>
      <c r="CPT224" s="110"/>
      <c r="CPU224" s="110"/>
      <c r="CPV224" s="110"/>
      <c r="CPW224" s="110"/>
      <c r="CPX224" s="110"/>
      <c r="CPY224" s="110"/>
      <c r="CPZ224" s="110"/>
      <c r="CQA224" s="110"/>
      <c r="CQB224" s="110"/>
      <c r="CQC224" s="110"/>
      <c r="CQD224" s="110"/>
      <c r="CQE224" s="110"/>
      <c r="CQF224" s="110"/>
      <c r="CQG224" s="110"/>
      <c r="CQH224" s="110"/>
      <c r="CQI224" s="110"/>
      <c r="CQJ224" s="110"/>
      <c r="CQK224" s="110"/>
      <c r="CQL224" s="110"/>
      <c r="CQM224" s="110"/>
      <c r="CQN224" s="110"/>
      <c r="CQO224" s="110"/>
      <c r="CQP224" s="110"/>
      <c r="CQQ224" s="110"/>
      <c r="CQR224" s="110"/>
      <c r="CQS224" s="110"/>
      <c r="CQT224" s="110"/>
      <c r="CQU224" s="110"/>
      <c r="CQV224" s="110"/>
      <c r="CQW224" s="110"/>
      <c r="CQX224" s="110"/>
      <c r="CQY224" s="110"/>
      <c r="CQZ224" s="110"/>
      <c r="CRA224" s="110"/>
      <c r="CRB224" s="110"/>
      <c r="CRC224" s="110"/>
      <c r="CRD224" s="110"/>
      <c r="CRE224" s="110"/>
      <c r="CRF224" s="110"/>
      <c r="CRG224" s="110"/>
      <c r="CRH224" s="110"/>
      <c r="CRI224" s="110"/>
      <c r="CRJ224" s="110"/>
      <c r="CRK224" s="110"/>
      <c r="CRL224" s="110"/>
      <c r="CRM224" s="110"/>
      <c r="CRN224" s="110"/>
      <c r="CRO224" s="110"/>
      <c r="CRP224" s="110"/>
      <c r="CRQ224" s="110"/>
      <c r="CRR224" s="110"/>
      <c r="CRS224" s="110"/>
      <c r="CRT224" s="110"/>
      <c r="CRU224" s="110"/>
      <c r="CRV224" s="110"/>
      <c r="CRW224" s="110"/>
      <c r="CRX224" s="110"/>
      <c r="CRY224" s="110"/>
      <c r="CRZ224" s="110"/>
      <c r="CSA224" s="110"/>
      <c r="CSB224" s="110"/>
      <c r="CSC224" s="110"/>
      <c r="CSD224" s="110"/>
      <c r="CSE224" s="110"/>
      <c r="CSF224" s="110"/>
      <c r="CSG224" s="110"/>
      <c r="CSH224" s="110"/>
      <c r="CSI224" s="110"/>
      <c r="CSJ224" s="110"/>
      <c r="CSK224" s="110"/>
      <c r="CSL224" s="110"/>
      <c r="CSM224" s="110"/>
      <c r="CSN224" s="110"/>
      <c r="CSO224" s="110"/>
      <c r="CSP224" s="110"/>
      <c r="CSQ224" s="110"/>
      <c r="CSR224" s="110"/>
      <c r="CSS224" s="110"/>
      <c r="CST224" s="110"/>
      <c r="CSU224" s="110"/>
      <c r="CSV224" s="110"/>
      <c r="CSW224" s="110"/>
      <c r="CSX224" s="110"/>
      <c r="CSY224" s="110"/>
      <c r="CSZ224" s="110"/>
      <c r="CTA224" s="110"/>
      <c r="CTB224" s="110"/>
      <c r="CTC224" s="110"/>
      <c r="CTD224" s="110"/>
      <c r="CTE224" s="110"/>
      <c r="CTF224" s="110"/>
      <c r="CTG224" s="110"/>
      <c r="CTH224" s="110"/>
      <c r="CTI224" s="110"/>
      <c r="CTJ224" s="110"/>
      <c r="CTK224" s="110"/>
      <c r="CTL224" s="110"/>
      <c r="CTM224" s="110"/>
      <c r="CTN224" s="110"/>
      <c r="CTO224" s="110"/>
      <c r="CTP224" s="110"/>
      <c r="CTQ224" s="110"/>
      <c r="CTR224" s="110"/>
      <c r="CTS224" s="110"/>
      <c r="CTT224" s="110"/>
      <c r="CTU224" s="110"/>
      <c r="CTV224" s="110"/>
      <c r="CTW224" s="110"/>
      <c r="CTX224" s="110"/>
      <c r="CTY224" s="110"/>
      <c r="CTZ224" s="110"/>
      <c r="CUA224" s="110"/>
      <c r="CUB224" s="110"/>
      <c r="CUC224" s="110"/>
      <c r="CUD224" s="110"/>
      <c r="CUE224" s="110"/>
      <c r="CUF224" s="110"/>
      <c r="CUG224" s="110"/>
      <c r="CUH224" s="110"/>
      <c r="CUI224" s="110"/>
      <c r="CUJ224" s="110"/>
      <c r="CUK224" s="110"/>
      <c r="CUL224" s="110"/>
      <c r="CUM224" s="110"/>
      <c r="CUN224" s="110"/>
      <c r="CUO224" s="110"/>
      <c r="CUP224" s="110"/>
      <c r="CUQ224" s="110"/>
      <c r="CUR224" s="110"/>
      <c r="CUS224" s="110"/>
      <c r="CUT224" s="110"/>
      <c r="CUU224" s="110"/>
      <c r="CUV224" s="110"/>
      <c r="CUW224" s="110"/>
      <c r="CUX224" s="110"/>
      <c r="CUY224" s="110"/>
      <c r="CUZ224" s="110"/>
      <c r="CVA224" s="110"/>
      <c r="CVB224" s="110"/>
      <c r="CVC224" s="110"/>
      <c r="CVD224" s="110"/>
      <c r="CVE224" s="110"/>
      <c r="CVF224" s="110"/>
      <c r="CVG224" s="110"/>
      <c r="CVH224" s="110"/>
      <c r="CVI224" s="110"/>
      <c r="CVJ224" s="110"/>
      <c r="CVK224" s="110"/>
      <c r="CVL224" s="110"/>
      <c r="CVM224" s="110"/>
      <c r="CVN224" s="110"/>
      <c r="CVO224" s="110"/>
      <c r="CVP224" s="110"/>
      <c r="CVQ224" s="110"/>
      <c r="CVR224" s="110"/>
      <c r="CVS224" s="110"/>
      <c r="CVT224" s="110"/>
      <c r="CVU224" s="110"/>
      <c r="CVV224" s="110"/>
      <c r="CVW224" s="110"/>
      <c r="CVX224" s="110"/>
      <c r="CVY224" s="110"/>
      <c r="CVZ224" s="110"/>
      <c r="CWA224" s="110"/>
      <c r="CWB224" s="110"/>
      <c r="CWC224" s="110"/>
      <c r="CWD224" s="110"/>
      <c r="CWE224" s="110"/>
      <c r="CWF224" s="110"/>
      <c r="CWG224" s="110"/>
      <c r="CWH224" s="110"/>
      <c r="CWI224" s="110"/>
      <c r="CWJ224" s="110"/>
      <c r="CWK224" s="110"/>
      <c r="CWL224" s="110"/>
      <c r="CWM224" s="110"/>
      <c r="CWN224" s="110"/>
      <c r="CWO224" s="110"/>
      <c r="CWP224" s="110"/>
      <c r="CWQ224" s="110"/>
      <c r="CWR224" s="110"/>
      <c r="CWS224" s="110"/>
      <c r="CWT224" s="110"/>
      <c r="CWU224" s="110"/>
      <c r="CWV224" s="110"/>
      <c r="CWW224" s="110"/>
      <c r="CWX224" s="110"/>
      <c r="CWY224" s="110"/>
      <c r="CWZ224" s="110"/>
      <c r="CXA224" s="110"/>
      <c r="CXB224" s="110"/>
      <c r="CXC224" s="110"/>
      <c r="CXD224" s="110"/>
      <c r="CXE224" s="110"/>
      <c r="CXF224" s="110"/>
      <c r="CXG224" s="110"/>
      <c r="CXH224" s="110"/>
      <c r="CXI224" s="110"/>
      <c r="CXJ224" s="110"/>
      <c r="CXK224" s="110"/>
      <c r="CXL224" s="110"/>
      <c r="CXM224" s="110"/>
      <c r="CXN224" s="110"/>
      <c r="CXO224" s="110"/>
      <c r="CXP224" s="110"/>
      <c r="CXQ224" s="110"/>
      <c r="CXR224" s="110"/>
      <c r="CXS224" s="110"/>
      <c r="CXT224" s="110"/>
      <c r="CXU224" s="110"/>
      <c r="CXV224" s="110"/>
      <c r="CXW224" s="110"/>
      <c r="CXX224" s="110"/>
      <c r="CXY224" s="110"/>
      <c r="CXZ224" s="110"/>
      <c r="CYA224" s="110"/>
      <c r="CYB224" s="110"/>
      <c r="CYC224" s="110"/>
      <c r="CYD224" s="110"/>
      <c r="CYE224" s="110"/>
      <c r="CYF224" s="110"/>
      <c r="CYG224" s="110"/>
      <c r="CYH224" s="110"/>
      <c r="CYI224" s="110"/>
      <c r="CYJ224" s="110"/>
      <c r="CYK224" s="110"/>
      <c r="CYL224" s="110"/>
      <c r="CYM224" s="110"/>
      <c r="CYN224" s="110"/>
      <c r="CYO224" s="110"/>
      <c r="CYP224" s="110"/>
      <c r="CYQ224" s="110"/>
      <c r="CYR224" s="110"/>
      <c r="CYS224" s="110"/>
      <c r="CYT224" s="110"/>
      <c r="CYU224" s="110"/>
      <c r="CYV224" s="110"/>
      <c r="CYW224" s="110"/>
      <c r="CYX224" s="110"/>
      <c r="CYY224" s="110"/>
      <c r="CYZ224" s="110"/>
      <c r="CZA224" s="110"/>
      <c r="CZB224" s="110"/>
      <c r="CZC224" s="110"/>
      <c r="CZD224" s="110"/>
      <c r="CZE224" s="110"/>
      <c r="CZF224" s="110"/>
      <c r="CZG224" s="110"/>
      <c r="CZH224" s="110"/>
      <c r="CZI224" s="110"/>
      <c r="CZJ224" s="110"/>
      <c r="CZK224" s="110"/>
      <c r="CZL224" s="110"/>
      <c r="CZM224" s="110"/>
      <c r="CZN224" s="110"/>
      <c r="CZO224" s="110"/>
      <c r="CZP224" s="110"/>
      <c r="CZQ224" s="110"/>
      <c r="CZR224" s="110"/>
      <c r="CZS224" s="110"/>
      <c r="CZT224" s="110"/>
      <c r="CZU224" s="110"/>
      <c r="CZV224" s="110"/>
      <c r="CZW224" s="110"/>
      <c r="CZX224" s="110"/>
      <c r="CZY224" s="110"/>
      <c r="CZZ224" s="110"/>
      <c r="DAA224" s="110"/>
      <c r="DAB224" s="110"/>
      <c r="DAC224" s="110"/>
      <c r="DAD224" s="110"/>
      <c r="DAE224" s="110"/>
      <c r="DAF224" s="110"/>
      <c r="DAG224" s="110"/>
      <c r="DAH224" s="110"/>
      <c r="DAI224" s="110"/>
      <c r="DAJ224" s="110"/>
      <c r="DAK224" s="110"/>
      <c r="DAL224" s="110"/>
      <c r="DAM224" s="110"/>
      <c r="DAN224" s="110"/>
      <c r="DAO224" s="110"/>
      <c r="DAP224" s="110"/>
      <c r="DAQ224" s="110"/>
      <c r="DAR224" s="110"/>
      <c r="DAS224" s="110"/>
      <c r="DAT224" s="110"/>
      <c r="DAU224" s="110"/>
      <c r="DAV224" s="110"/>
      <c r="DAW224" s="110"/>
      <c r="DAX224" s="110"/>
      <c r="DAY224" s="110"/>
      <c r="DAZ224" s="110"/>
      <c r="DBA224" s="110"/>
      <c r="DBB224" s="110"/>
      <c r="DBC224" s="110"/>
      <c r="DBD224" s="110"/>
      <c r="DBE224" s="110"/>
      <c r="DBF224" s="110"/>
      <c r="DBG224" s="110"/>
      <c r="DBH224" s="110"/>
      <c r="DBI224" s="110"/>
      <c r="DBJ224" s="110"/>
      <c r="DBK224" s="110"/>
      <c r="DBL224" s="110"/>
      <c r="DBM224" s="110"/>
      <c r="DBN224" s="110"/>
      <c r="DBO224" s="110"/>
      <c r="DBP224" s="110"/>
      <c r="DBQ224" s="110"/>
      <c r="DBR224" s="110"/>
      <c r="DBS224" s="110"/>
      <c r="DBT224" s="110"/>
      <c r="DBU224" s="110"/>
      <c r="DBV224" s="110"/>
      <c r="DBW224" s="110"/>
      <c r="DBX224" s="110"/>
      <c r="DBY224" s="110"/>
      <c r="DBZ224" s="110"/>
      <c r="DCA224" s="110"/>
      <c r="DCB224" s="110"/>
      <c r="DCC224" s="110"/>
      <c r="DCD224" s="110"/>
      <c r="DCE224" s="110"/>
      <c r="DCF224" s="110"/>
      <c r="DCG224" s="110"/>
      <c r="DCH224" s="110"/>
      <c r="DCI224" s="110"/>
      <c r="DCJ224" s="110"/>
      <c r="DCK224" s="110"/>
      <c r="DCL224" s="110"/>
      <c r="DCM224" s="110"/>
      <c r="DCN224" s="110"/>
      <c r="DCO224" s="110"/>
      <c r="DCP224" s="110"/>
      <c r="DCQ224" s="110"/>
      <c r="DCR224" s="110"/>
      <c r="DCS224" s="110"/>
      <c r="DCT224" s="110"/>
      <c r="DCU224" s="110"/>
      <c r="DCV224" s="110"/>
      <c r="DCW224" s="110"/>
      <c r="DCX224" s="110"/>
      <c r="DCY224" s="110"/>
      <c r="DCZ224" s="110"/>
      <c r="DDA224" s="110"/>
      <c r="DDB224" s="110"/>
      <c r="DDC224" s="110"/>
      <c r="DDD224" s="110"/>
      <c r="DDE224" s="110"/>
      <c r="DDF224" s="110"/>
      <c r="DDG224" s="110"/>
      <c r="DDH224" s="110"/>
      <c r="DDI224" s="110"/>
      <c r="DDJ224" s="110"/>
      <c r="DDK224" s="110"/>
      <c r="DDL224" s="110"/>
      <c r="DDM224" s="110"/>
      <c r="DDN224" s="110"/>
      <c r="DDO224" s="110"/>
      <c r="DDP224" s="110"/>
      <c r="DDQ224" s="110"/>
      <c r="DDR224" s="110"/>
      <c r="DDS224" s="110"/>
      <c r="DDT224" s="110"/>
      <c r="DDU224" s="110"/>
      <c r="DDV224" s="110"/>
      <c r="DDW224" s="110"/>
      <c r="DDX224" s="110"/>
      <c r="DDY224" s="110"/>
      <c r="DDZ224" s="110"/>
      <c r="DEA224" s="110"/>
      <c r="DEB224" s="110"/>
      <c r="DEC224" s="110"/>
      <c r="DED224" s="110"/>
      <c r="DEE224" s="110"/>
      <c r="DEF224" s="110"/>
      <c r="DEG224" s="110"/>
      <c r="DEH224" s="110"/>
      <c r="DEI224" s="110"/>
      <c r="DEJ224" s="110"/>
      <c r="DEK224" s="110"/>
      <c r="DEL224" s="110"/>
      <c r="DEM224" s="110"/>
      <c r="DEN224" s="110"/>
      <c r="DEO224" s="110"/>
      <c r="DEP224" s="110"/>
      <c r="DEQ224" s="110"/>
      <c r="DER224" s="110"/>
      <c r="DES224" s="110"/>
      <c r="DET224" s="110"/>
      <c r="DEU224" s="110"/>
      <c r="DEV224" s="110"/>
      <c r="DEW224" s="110"/>
      <c r="DEX224" s="110"/>
      <c r="DEY224" s="110"/>
      <c r="DEZ224" s="110"/>
      <c r="DFA224" s="110"/>
      <c r="DFB224" s="110"/>
      <c r="DFC224" s="110"/>
      <c r="DFD224" s="110"/>
      <c r="DFE224" s="110"/>
      <c r="DFF224" s="110"/>
      <c r="DFG224" s="110"/>
      <c r="DFH224" s="110"/>
      <c r="DFI224" s="110"/>
      <c r="DFJ224" s="110"/>
      <c r="DFK224" s="110"/>
      <c r="DFL224" s="110"/>
      <c r="DFM224" s="110"/>
      <c r="DFN224" s="110"/>
      <c r="DFO224" s="110"/>
      <c r="DFP224" s="110"/>
      <c r="DFQ224" s="110"/>
      <c r="DFR224" s="110"/>
      <c r="DFS224" s="110"/>
      <c r="DFT224" s="110"/>
      <c r="DFU224" s="110"/>
      <c r="DFV224" s="110"/>
      <c r="DFW224" s="110"/>
      <c r="DFX224" s="110"/>
      <c r="DFY224" s="110"/>
      <c r="DFZ224" s="110"/>
      <c r="DGA224" s="110"/>
      <c r="DGB224" s="110"/>
      <c r="DGC224" s="110"/>
      <c r="DGD224" s="110"/>
      <c r="DGE224" s="110"/>
      <c r="DGF224" s="110"/>
      <c r="DGG224" s="110"/>
      <c r="DGH224" s="110"/>
      <c r="DGI224" s="110"/>
      <c r="DGJ224" s="110"/>
      <c r="DGK224" s="110"/>
      <c r="DGL224" s="110"/>
      <c r="DGM224" s="110"/>
      <c r="DGN224" s="110"/>
      <c r="DGO224" s="110"/>
      <c r="DGP224" s="110"/>
      <c r="DGQ224" s="110"/>
      <c r="DGR224" s="110"/>
      <c r="DGS224" s="110"/>
      <c r="DGT224" s="110"/>
      <c r="DGU224" s="110"/>
      <c r="DGV224" s="110"/>
      <c r="DGW224" s="110"/>
      <c r="DGX224" s="110"/>
      <c r="DGY224" s="110"/>
      <c r="DGZ224" s="110"/>
      <c r="DHA224" s="110"/>
      <c r="DHB224" s="110"/>
      <c r="DHC224" s="110"/>
      <c r="DHD224" s="110"/>
      <c r="DHE224" s="110"/>
      <c r="DHF224" s="110"/>
      <c r="DHG224" s="110"/>
      <c r="DHH224" s="110"/>
      <c r="DHI224" s="110"/>
      <c r="DHJ224" s="110"/>
      <c r="DHK224" s="110"/>
      <c r="DHL224" s="110"/>
      <c r="DHM224" s="110"/>
      <c r="DHN224" s="110"/>
      <c r="DHO224" s="110"/>
      <c r="DHP224" s="110"/>
      <c r="DHQ224" s="110"/>
      <c r="DHR224" s="110"/>
      <c r="DHS224" s="110"/>
      <c r="DHT224" s="110"/>
      <c r="DHU224" s="110"/>
      <c r="DHV224" s="110"/>
      <c r="DHW224" s="110"/>
      <c r="DHX224" s="110"/>
      <c r="DHY224" s="110"/>
      <c r="DHZ224" s="110"/>
      <c r="DIA224" s="110"/>
      <c r="DIB224" s="110"/>
      <c r="DIC224" s="110"/>
      <c r="DID224" s="110"/>
      <c r="DIE224" s="110"/>
      <c r="DIF224" s="110"/>
      <c r="DIG224" s="110"/>
      <c r="DIH224" s="110"/>
      <c r="DII224" s="110"/>
      <c r="DIJ224" s="110"/>
      <c r="DIK224" s="110"/>
      <c r="DIL224" s="110"/>
      <c r="DIM224" s="110"/>
      <c r="DIN224" s="110"/>
      <c r="DIO224" s="110"/>
      <c r="DIP224" s="110"/>
      <c r="DIQ224" s="110"/>
      <c r="DIR224" s="110"/>
      <c r="DIS224" s="110"/>
      <c r="DIT224" s="110"/>
      <c r="DIU224" s="110"/>
      <c r="DIV224" s="110"/>
      <c r="DIW224" s="110"/>
      <c r="DIX224" s="110"/>
      <c r="DIY224" s="110"/>
      <c r="DIZ224" s="110"/>
      <c r="DJA224" s="110"/>
      <c r="DJB224" s="110"/>
      <c r="DJC224" s="110"/>
      <c r="DJD224" s="110"/>
      <c r="DJE224" s="110"/>
      <c r="DJF224" s="110"/>
      <c r="DJG224" s="110"/>
      <c r="DJH224" s="110"/>
      <c r="DJI224" s="110"/>
      <c r="DJJ224" s="110"/>
      <c r="DJK224" s="110"/>
      <c r="DJL224" s="110"/>
      <c r="DJM224" s="110"/>
      <c r="DJN224" s="110"/>
      <c r="DJO224" s="110"/>
      <c r="DJP224" s="110"/>
      <c r="DJQ224" s="110"/>
      <c r="DJR224" s="110"/>
      <c r="DJS224" s="110"/>
      <c r="DJT224" s="110"/>
      <c r="DJU224" s="110"/>
      <c r="DJV224" s="110"/>
      <c r="DJW224" s="110"/>
      <c r="DJX224" s="110"/>
      <c r="DJY224" s="110"/>
      <c r="DJZ224" s="110"/>
      <c r="DKA224" s="110"/>
      <c r="DKB224" s="110"/>
      <c r="DKC224" s="110"/>
      <c r="DKD224" s="110"/>
      <c r="DKE224" s="110"/>
      <c r="DKF224" s="110"/>
      <c r="DKG224" s="110"/>
      <c r="DKH224" s="110"/>
      <c r="DKI224" s="110"/>
      <c r="DKJ224" s="110"/>
      <c r="DKK224" s="110"/>
      <c r="DKL224" s="110"/>
      <c r="DKM224" s="110"/>
      <c r="DKN224" s="110"/>
      <c r="DKO224" s="110"/>
      <c r="DKP224" s="110"/>
      <c r="DKQ224" s="110"/>
      <c r="DKR224" s="110"/>
      <c r="DKS224" s="110"/>
      <c r="DKT224" s="110"/>
      <c r="DKU224" s="110"/>
      <c r="DKV224" s="110"/>
      <c r="DKW224" s="110"/>
      <c r="DKX224" s="110"/>
      <c r="DKY224" s="110"/>
      <c r="DKZ224" s="110"/>
      <c r="DLA224" s="110"/>
      <c r="DLB224" s="110"/>
      <c r="DLC224" s="110"/>
      <c r="DLD224" s="110"/>
      <c r="DLE224" s="110"/>
      <c r="DLF224" s="110"/>
      <c r="DLG224" s="110"/>
      <c r="DLH224" s="110"/>
      <c r="DLI224" s="110"/>
      <c r="DLJ224" s="110"/>
      <c r="DLK224" s="110"/>
      <c r="DLL224" s="110"/>
      <c r="DLM224" s="110"/>
      <c r="DLN224" s="110"/>
      <c r="DLO224" s="110"/>
      <c r="DLP224" s="110"/>
      <c r="DLQ224" s="110"/>
      <c r="DLR224" s="110"/>
      <c r="DLS224" s="110"/>
      <c r="DLT224" s="110"/>
      <c r="DLU224" s="110"/>
      <c r="DLV224" s="110"/>
      <c r="DLW224" s="110"/>
      <c r="DLX224" s="110"/>
      <c r="DLY224" s="110"/>
      <c r="DLZ224" s="110"/>
      <c r="DMA224" s="110"/>
      <c r="DMB224" s="110"/>
      <c r="DMC224" s="110"/>
      <c r="DMD224" s="110"/>
      <c r="DME224" s="110"/>
      <c r="DMF224" s="110"/>
      <c r="DMG224" s="110"/>
      <c r="DMH224" s="110"/>
      <c r="DMI224" s="110"/>
      <c r="DMJ224" s="110"/>
      <c r="DMK224" s="110"/>
      <c r="DML224" s="110"/>
      <c r="DMM224" s="110"/>
      <c r="DMN224" s="110"/>
      <c r="DMO224" s="110"/>
      <c r="DMP224" s="110"/>
      <c r="DMQ224" s="110"/>
      <c r="DMR224" s="110"/>
      <c r="DMS224" s="110"/>
      <c r="DMT224" s="110"/>
      <c r="DMU224" s="110"/>
      <c r="DMV224" s="110"/>
      <c r="DMW224" s="110"/>
      <c r="DMX224" s="110"/>
      <c r="DMY224" s="110"/>
      <c r="DMZ224" s="110"/>
      <c r="DNA224" s="110"/>
      <c r="DNB224" s="110"/>
      <c r="DNC224" s="110"/>
      <c r="DND224" s="110"/>
      <c r="DNE224" s="110"/>
      <c r="DNF224" s="110"/>
      <c r="DNG224" s="110"/>
      <c r="DNH224" s="110"/>
      <c r="DNI224" s="110"/>
      <c r="DNJ224" s="110"/>
      <c r="DNK224" s="110"/>
      <c r="DNL224" s="110"/>
      <c r="DNM224" s="110"/>
      <c r="DNN224" s="110"/>
      <c r="DNO224" s="110"/>
      <c r="DNP224" s="110"/>
      <c r="DNQ224" s="110"/>
      <c r="DNR224" s="110"/>
      <c r="DNS224" s="110"/>
      <c r="DNT224" s="110"/>
      <c r="DNU224" s="110"/>
      <c r="DNV224" s="110"/>
      <c r="DNW224" s="110"/>
      <c r="DNX224" s="110"/>
      <c r="DNY224" s="110"/>
      <c r="DNZ224" s="110"/>
      <c r="DOA224" s="110"/>
      <c r="DOB224" s="110"/>
      <c r="DOC224" s="110"/>
      <c r="DOD224" s="110"/>
      <c r="DOE224" s="110"/>
      <c r="DOF224" s="110"/>
      <c r="DOG224" s="110"/>
      <c r="DOH224" s="110"/>
      <c r="DOI224" s="110"/>
      <c r="DOJ224" s="110"/>
      <c r="DOK224" s="110"/>
      <c r="DOL224" s="110"/>
      <c r="DOM224" s="110"/>
      <c r="DON224" s="110"/>
      <c r="DOO224" s="110"/>
      <c r="DOP224" s="110"/>
      <c r="DOQ224" s="110"/>
      <c r="DOR224" s="110"/>
      <c r="DOS224" s="110"/>
      <c r="DOT224" s="110"/>
      <c r="DOU224" s="110"/>
      <c r="DOV224" s="110"/>
      <c r="DOW224" s="110"/>
      <c r="DOX224" s="110"/>
      <c r="DOY224" s="110"/>
      <c r="DOZ224" s="110"/>
      <c r="DPA224" s="110"/>
      <c r="DPB224" s="110"/>
      <c r="DPC224" s="110"/>
      <c r="DPD224" s="110"/>
      <c r="DPE224" s="110"/>
      <c r="DPF224" s="110"/>
      <c r="DPG224" s="110"/>
      <c r="DPH224" s="110"/>
      <c r="DPI224" s="110"/>
      <c r="DPJ224" s="110"/>
      <c r="DPK224" s="110"/>
      <c r="DPL224" s="110"/>
      <c r="DPM224" s="110"/>
      <c r="DPN224" s="110"/>
      <c r="DPO224" s="110"/>
      <c r="DPP224" s="110"/>
      <c r="DPQ224" s="110"/>
      <c r="DPR224" s="110"/>
      <c r="DPS224" s="110"/>
      <c r="DPT224" s="110"/>
      <c r="DPU224" s="110"/>
      <c r="DPV224" s="110"/>
      <c r="DPW224" s="110"/>
      <c r="DPX224" s="110"/>
      <c r="DPY224" s="110"/>
      <c r="DPZ224" s="110"/>
      <c r="DQA224" s="110"/>
      <c r="DQB224" s="110"/>
      <c r="DQC224" s="110"/>
      <c r="DQD224" s="110"/>
      <c r="DQE224" s="110"/>
      <c r="DQF224" s="110"/>
      <c r="DQG224" s="110"/>
      <c r="DQH224" s="110"/>
      <c r="DQI224" s="110"/>
      <c r="DQJ224" s="110"/>
      <c r="DQK224" s="110"/>
      <c r="DQL224" s="110"/>
      <c r="DQM224" s="110"/>
      <c r="DQN224" s="110"/>
      <c r="DQO224" s="110"/>
      <c r="DQP224" s="110"/>
      <c r="DQQ224" s="110"/>
      <c r="DQR224" s="110"/>
      <c r="DQS224" s="110"/>
      <c r="DQT224" s="110"/>
      <c r="DQU224" s="110"/>
      <c r="DQV224" s="110"/>
      <c r="DQW224" s="110"/>
      <c r="DQX224" s="110"/>
      <c r="DQY224" s="110"/>
      <c r="DQZ224" s="110"/>
      <c r="DRA224" s="110"/>
      <c r="DRB224" s="110"/>
      <c r="DRC224" s="110"/>
      <c r="DRD224" s="110"/>
      <c r="DRE224" s="110"/>
      <c r="DRF224" s="110"/>
      <c r="DRG224" s="110"/>
      <c r="DRH224" s="110"/>
      <c r="DRI224" s="110"/>
      <c r="DRJ224" s="110"/>
      <c r="DRK224" s="110"/>
      <c r="DRL224" s="110"/>
      <c r="DRM224" s="110"/>
      <c r="DRN224" s="110"/>
      <c r="DRO224" s="110"/>
      <c r="DRP224" s="110"/>
      <c r="DRQ224" s="110"/>
      <c r="DRR224" s="110"/>
      <c r="DRS224" s="110"/>
      <c r="DRT224" s="110"/>
      <c r="DRU224" s="110"/>
      <c r="DRV224" s="110"/>
      <c r="DRW224" s="110"/>
      <c r="DRX224" s="110"/>
      <c r="DRY224" s="110"/>
      <c r="DRZ224" s="110"/>
      <c r="DSA224" s="110"/>
      <c r="DSB224" s="110"/>
      <c r="DSC224" s="110"/>
      <c r="DSD224" s="110"/>
      <c r="DSE224" s="110"/>
      <c r="DSF224" s="110"/>
      <c r="DSG224" s="110"/>
      <c r="DSH224" s="110"/>
      <c r="DSI224" s="110"/>
      <c r="DSJ224" s="110"/>
      <c r="DSK224" s="110"/>
      <c r="DSL224" s="110"/>
      <c r="DSM224" s="110"/>
      <c r="DSN224" s="110"/>
      <c r="DSO224" s="110"/>
      <c r="DSP224" s="110"/>
      <c r="DSQ224" s="110"/>
      <c r="DSR224" s="110"/>
      <c r="DSS224" s="110"/>
      <c r="DST224" s="110"/>
      <c r="DSU224" s="110"/>
      <c r="DSV224" s="110"/>
      <c r="DSW224" s="110"/>
      <c r="DSX224" s="110"/>
      <c r="DSY224" s="110"/>
      <c r="DSZ224" s="110"/>
      <c r="DTA224" s="110"/>
      <c r="DTB224" s="110"/>
      <c r="DTC224" s="110"/>
      <c r="DTD224" s="110"/>
      <c r="DTE224" s="110"/>
      <c r="DTF224" s="110"/>
      <c r="DTG224" s="110"/>
      <c r="DTH224" s="110"/>
      <c r="DTI224" s="110"/>
      <c r="DTJ224" s="110"/>
      <c r="DTK224" s="110"/>
      <c r="DTL224" s="110"/>
      <c r="DTM224" s="110"/>
      <c r="DTN224" s="110"/>
      <c r="DTO224" s="110"/>
      <c r="DTP224" s="110"/>
      <c r="DTQ224" s="110"/>
      <c r="DTR224" s="110"/>
      <c r="DTS224" s="110"/>
      <c r="DTT224" s="110"/>
      <c r="DTU224" s="110"/>
      <c r="DTV224" s="110"/>
      <c r="DTW224" s="110"/>
      <c r="DTX224" s="110"/>
      <c r="DTY224" s="110"/>
      <c r="DTZ224" s="110"/>
      <c r="DUA224" s="110"/>
      <c r="DUB224" s="110"/>
      <c r="DUC224" s="110"/>
      <c r="DUD224" s="110"/>
      <c r="DUE224" s="110"/>
      <c r="DUF224" s="110"/>
      <c r="DUG224" s="110"/>
      <c r="DUH224" s="110"/>
      <c r="DUI224" s="110"/>
      <c r="DUJ224" s="110"/>
      <c r="DUK224" s="110"/>
      <c r="DUL224" s="110"/>
      <c r="DUM224" s="110"/>
      <c r="DUN224" s="110"/>
      <c r="DUO224" s="110"/>
      <c r="DUP224" s="110"/>
      <c r="DUQ224" s="110"/>
      <c r="DUR224" s="110"/>
      <c r="DUS224" s="110"/>
      <c r="DUT224" s="110"/>
      <c r="DUU224" s="110"/>
      <c r="DUV224" s="110"/>
      <c r="DUW224" s="110"/>
      <c r="DUX224" s="110"/>
      <c r="DUY224" s="110"/>
      <c r="DUZ224" s="110"/>
      <c r="DVA224" s="110"/>
      <c r="DVB224" s="110"/>
      <c r="DVC224" s="110"/>
      <c r="DVD224" s="110"/>
      <c r="DVE224" s="110"/>
      <c r="DVF224" s="110"/>
      <c r="DVG224" s="110"/>
      <c r="DVH224" s="110"/>
      <c r="DVI224" s="110"/>
      <c r="DVJ224" s="110"/>
      <c r="DVK224" s="110"/>
      <c r="DVL224" s="110"/>
      <c r="DVM224" s="110"/>
      <c r="DVN224" s="110"/>
      <c r="DVO224" s="110"/>
      <c r="DVP224" s="110"/>
      <c r="DVQ224" s="110"/>
      <c r="DVR224" s="110"/>
      <c r="DVS224" s="110"/>
      <c r="DVT224" s="110"/>
      <c r="DVU224" s="110"/>
      <c r="DVV224" s="110"/>
      <c r="DVW224" s="110"/>
      <c r="DVX224" s="110"/>
      <c r="DVY224" s="110"/>
      <c r="DVZ224" s="110"/>
      <c r="DWA224" s="110"/>
      <c r="DWB224" s="110"/>
      <c r="DWC224" s="110"/>
      <c r="DWD224" s="110"/>
      <c r="DWE224" s="110"/>
      <c r="DWF224" s="110"/>
      <c r="DWG224" s="110"/>
      <c r="DWH224" s="110"/>
      <c r="DWI224" s="110"/>
      <c r="DWJ224" s="110"/>
      <c r="DWK224" s="110"/>
      <c r="DWL224" s="110"/>
      <c r="DWM224" s="110"/>
      <c r="DWN224" s="110"/>
      <c r="DWO224" s="110"/>
      <c r="DWP224" s="110"/>
      <c r="DWQ224" s="110"/>
      <c r="DWR224" s="110"/>
      <c r="DWS224" s="110"/>
      <c r="DWT224" s="110"/>
      <c r="DWU224" s="110"/>
      <c r="DWV224" s="110"/>
      <c r="DWW224" s="110"/>
      <c r="DWX224" s="110"/>
      <c r="DWY224" s="110"/>
      <c r="DWZ224" s="110"/>
      <c r="DXA224" s="110"/>
      <c r="DXB224" s="110"/>
      <c r="DXC224" s="110"/>
      <c r="DXD224" s="110"/>
      <c r="DXE224" s="110"/>
      <c r="DXF224" s="110"/>
      <c r="DXG224" s="110"/>
      <c r="DXH224" s="110"/>
      <c r="DXI224" s="110"/>
      <c r="DXJ224" s="110"/>
      <c r="DXK224" s="110"/>
      <c r="DXL224" s="110"/>
      <c r="DXM224" s="110"/>
      <c r="DXN224" s="110"/>
      <c r="DXO224" s="110"/>
      <c r="DXP224" s="110"/>
      <c r="DXQ224" s="110"/>
      <c r="DXR224" s="110"/>
      <c r="DXS224" s="110"/>
      <c r="DXT224" s="110"/>
      <c r="DXU224" s="110"/>
      <c r="DXV224" s="110"/>
      <c r="DXW224" s="110"/>
      <c r="DXX224" s="110"/>
      <c r="DXY224" s="110"/>
      <c r="DXZ224" s="110"/>
      <c r="DYA224" s="110"/>
      <c r="DYB224" s="110"/>
      <c r="DYC224" s="110"/>
      <c r="DYD224" s="110"/>
      <c r="DYE224" s="110"/>
      <c r="DYF224" s="110"/>
      <c r="DYG224" s="110"/>
      <c r="DYH224" s="110"/>
      <c r="DYI224" s="110"/>
      <c r="DYJ224" s="110"/>
      <c r="DYK224" s="110"/>
      <c r="DYL224" s="110"/>
      <c r="DYM224" s="110"/>
      <c r="DYN224" s="110"/>
      <c r="DYO224" s="110"/>
      <c r="DYP224" s="110"/>
      <c r="DYQ224" s="110"/>
      <c r="DYR224" s="110"/>
      <c r="DYS224" s="110"/>
      <c r="DYT224" s="110"/>
      <c r="DYU224" s="110"/>
      <c r="DYV224" s="110"/>
      <c r="DYW224" s="110"/>
      <c r="DYX224" s="110"/>
      <c r="DYY224" s="110"/>
      <c r="DYZ224" s="110"/>
      <c r="DZA224" s="110"/>
      <c r="DZB224" s="110"/>
      <c r="DZC224" s="110"/>
      <c r="DZD224" s="110"/>
      <c r="DZE224" s="110"/>
      <c r="DZF224" s="110"/>
      <c r="DZG224" s="110"/>
      <c r="DZH224" s="110"/>
      <c r="DZI224" s="110"/>
      <c r="DZJ224" s="110"/>
      <c r="DZK224" s="110"/>
      <c r="DZL224" s="110"/>
      <c r="DZM224" s="110"/>
      <c r="DZN224" s="110"/>
      <c r="DZO224" s="110"/>
      <c r="DZP224" s="110"/>
      <c r="DZQ224" s="110"/>
      <c r="DZR224" s="110"/>
      <c r="DZS224" s="110"/>
      <c r="DZT224" s="110"/>
      <c r="DZU224" s="110"/>
      <c r="DZV224" s="110"/>
      <c r="DZW224" s="110"/>
      <c r="DZX224" s="110"/>
      <c r="DZY224" s="110"/>
      <c r="DZZ224" s="110"/>
      <c r="EAA224" s="110"/>
      <c r="EAB224" s="110"/>
      <c r="EAC224" s="110"/>
      <c r="EAD224" s="110"/>
      <c r="EAE224" s="110"/>
      <c r="EAF224" s="110"/>
      <c r="EAG224" s="110"/>
      <c r="EAH224" s="110"/>
      <c r="EAI224" s="110"/>
      <c r="EAJ224" s="110"/>
      <c r="EAK224" s="110"/>
      <c r="EAL224" s="110"/>
      <c r="EAM224" s="110"/>
      <c r="EAN224" s="110"/>
      <c r="EAO224" s="110"/>
      <c r="EAP224" s="110"/>
      <c r="EAQ224" s="110"/>
      <c r="EAR224" s="110"/>
      <c r="EAS224" s="110"/>
      <c r="EAT224" s="110"/>
      <c r="EAU224" s="110"/>
      <c r="EAV224" s="110"/>
      <c r="EAW224" s="110"/>
      <c r="EAX224" s="110"/>
      <c r="EAY224" s="110"/>
      <c r="EAZ224" s="110"/>
      <c r="EBA224" s="110"/>
      <c r="EBB224" s="110"/>
      <c r="EBC224" s="110"/>
      <c r="EBD224" s="110"/>
      <c r="EBE224" s="110"/>
      <c r="EBF224" s="110"/>
      <c r="EBG224" s="110"/>
      <c r="EBH224" s="110"/>
      <c r="EBI224" s="110"/>
      <c r="EBJ224" s="110"/>
      <c r="EBK224" s="110"/>
      <c r="EBL224" s="110"/>
      <c r="EBM224" s="110"/>
      <c r="EBN224" s="110"/>
      <c r="EBO224" s="110"/>
      <c r="EBP224" s="110"/>
      <c r="EBQ224" s="110"/>
      <c r="EBR224" s="110"/>
      <c r="EBS224" s="110"/>
      <c r="EBT224" s="110"/>
      <c r="EBU224" s="110"/>
      <c r="EBV224" s="110"/>
      <c r="EBW224" s="110"/>
      <c r="EBX224" s="110"/>
      <c r="EBY224" s="110"/>
      <c r="EBZ224" s="110"/>
      <c r="ECA224" s="110"/>
      <c r="ECB224" s="110"/>
      <c r="ECC224" s="110"/>
      <c r="ECD224" s="110"/>
      <c r="ECE224" s="110"/>
      <c r="ECF224" s="110"/>
      <c r="ECG224" s="110"/>
      <c r="ECH224" s="110"/>
      <c r="ECI224" s="110"/>
      <c r="ECJ224" s="110"/>
      <c r="ECK224" s="110"/>
      <c r="ECL224" s="110"/>
      <c r="ECM224" s="110"/>
      <c r="ECN224" s="110"/>
      <c r="ECO224" s="110"/>
      <c r="ECP224" s="110"/>
      <c r="ECQ224" s="110"/>
      <c r="ECR224" s="110"/>
      <c r="ECS224" s="110"/>
      <c r="ECT224" s="110"/>
      <c r="ECU224" s="110"/>
      <c r="ECV224" s="110"/>
      <c r="ECW224" s="110"/>
      <c r="ECX224" s="110"/>
      <c r="ECY224" s="110"/>
      <c r="ECZ224" s="110"/>
      <c r="EDA224" s="110"/>
      <c r="EDB224" s="110"/>
      <c r="EDC224" s="110"/>
      <c r="EDD224" s="110"/>
      <c r="EDE224" s="110"/>
      <c r="EDF224" s="110"/>
      <c r="EDG224" s="110"/>
      <c r="EDH224" s="110"/>
      <c r="EDI224" s="110"/>
      <c r="EDJ224" s="110"/>
      <c r="EDK224" s="110"/>
      <c r="EDL224" s="110"/>
      <c r="EDM224" s="110"/>
      <c r="EDN224" s="110"/>
      <c r="EDO224" s="110"/>
      <c r="EDP224" s="110"/>
      <c r="EDQ224" s="110"/>
      <c r="EDR224" s="110"/>
      <c r="EDS224" s="110"/>
      <c r="EDT224" s="110"/>
      <c r="EDU224" s="110"/>
      <c r="EDV224" s="110"/>
      <c r="EDW224" s="110"/>
      <c r="EDX224" s="110"/>
      <c r="EDY224" s="110"/>
      <c r="EDZ224" s="110"/>
      <c r="EEA224" s="110"/>
      <c r="EEB224" s="110"/>
      <c r="EEC224" s="110"/>
      <c r="EED224" s="110"/>
      <c r="EEE224" s="110"/>
      <c r="EEF224" s="110"/>
      <c r="EEG224" s="110"/>
      <c r="EEH224" s="110"/>
      <c r="EEI224" s="110"/>
      <c r="EEJ224" s="110"/>
      <c r="EEK224" s="110"/>
      <c r="EEL224" s="110"/>
      <c r="EEM224" s="110"/>
      <c r="EEN224" s="110"/>
      <c r="EEO224" s="110"/>
      <c r="EEP224" s="110"/>
      <c r="EEQ224" s="110"/>
      <c r="EER224" s="110"/>
      <c r="EES224" s="110"/>
      <c r="EET224" s="110"/>
      <c r="EEU224" s="110"/>
      <c r="EEV224" s="110"/>
      <c r="EEW224" s="110"/>
      <c r="EEX224" s="110"/>
      <c r="EEY224" s="110"/>
      <c r="EEZ224" s="110"/>
      <c r="EFA224" s="110"/>
      <c r="EFB224" s="110"/>
      <c r="EFC224" s="110"/>
      <c r="EFD224" s="110"/>
      <c r="EFE224" s="110"/>
      <c r="EFF224" s="110"/>
      <c r="EFG224" s="110"/>
      <c r="EFH224" s="110"/>
      <c r="EFI224" s="110"/>
      <c r="EFJ224" s="110"/>
      <c r="EFK224" s="110"/>
      <c r="EFL224" s="110"/>
      <c r="EFM224" s="110"/>
      <c r="EFN224" s="110"/>
      <c r="EFO224" s="110"/>
      <c r="EFP224" s="110"/>
      <c r="EFQ224" s="110"/>
      <c r="EFR224" s="110"/>
      <c r="EFS224" s="110"/>
      <c r="EFT224" s="110"/>
      <c r="EFU224" s="110"/>
      <c r="EFV224" s="110"/>
      <c r="EFW224" s="110"/>
      <c r="EFX224" s="110"/>
      <c r="EFY224" s="110"/>
      <c r="EFZ224" s="110"/>
      <c r="EGA224" s="110"/>
      <c r="EGB224" s="110"/>
      <c r="EGC224" s="110"/>
      <c r="EGD224" s="110"/>
      <c r="EGE224" s="110"/>
      <c r="EGF224" s="110"/>
      <c r="EGG224" s="110"/>
      <c r="EGH224" s="110"/>
      <c r="EGI224" s="110"/>
      <c r="EGJ224" s="110"/>
      <c r="EGK224" s="110"/>
      <c r="EGL224" s="110"/>
      <c r="EGM224" s="110"/>
      <c r="EGN224" s="110"/>
      <c r="EGO224" s="110"/>
      <c r="EGP224" s="110"/>
      <c r="EGQ224" s="110"/>
      <c r="EGR224" s="110"/>
      <c r="EGS224" s="110"/>
      <c r="EGT224" s="110"/>
      <c r="EGU224" s="110"/>
      <c r="EGV224" s="110"/>
      <c r="EGW224" s="110"/>
      <c r="EGX224" s="110"/>
      <c r="EGY224" s="110"/>
      <c r="EGZ224" s="110"/>
      <c r="EHA224" s="110"/>
      <c r="EHB224" s="110"/>
      <c r="EHC224" s="110"/>
      <c r="EHD224" s="110"/>
      <c r="EHE224" s="110"/>
      <c r="EHF224" s="110"/>
      <c r="EHG224" s="110"/>
      <c r="EHH224" s="110"/>
      <c r="EHI224" s="110"/>
      <c r="EHJ224" s="110"/>
      <c r="EHK224" s="110"/>
      <c r="EHL224" s="110"/>
      <c r="EHM224" s="110"/>
      <c r="EHN224" s="110"/>
      <c r="EHO224" s="110"/>
      <c r="EHP224" s="110"/>
      <c r="EHQ224" s="110"/>
      <c r="EHR224" s="110"/>
      <c r="EHS224" s="110"/>
      <c r="EHT224" s="110"/>
      <c r="EHU224" s="110"/>
      <c r="EHV224" s="110"/>
      <c r="EHW224" s="110"/>
      <c r="EHX224" s="110"/>
      <c r="EHY224" s="110"/>
      <c r="EHZ224" s="110"/>
      <c r="EIA224" s="110"/>
      <c r="EIB224" s="110"/>
      <c r="EIC224" s="110"/>
      <c r="EID224" s="110"/>
      <c r="EIE224" s="110"/>
      <c r="EIF224" s="110"/>
      <c r="EIG224" s="110"/>
      <c r="EIH224" s="110"/>
      <c r="EII224" s="110"/>
      <c r="EIJ224" s="110"/>
      <c r="EIK224" s="110"/>
      <c r="EIL224" s="110"/>
      <c r="EIM224" s="110"/>
      <c r="EIN224" s="110"/>
      <c r="EIO224" s="110"/>
      <c r="EIP224" s="110"/>
      <c r="EIQ224" s="110"/>
      <c r="EIR224" s="110"/>
      <c r="EIS224" s="110"/>
      <c r="EIT224" s="110"/>
      <c r="EIU224" s="110"/>
      <c r="EIV224" s="110"/>
      <c r="EIW224" s="110"/>
      <c r="EIX224" s="110"/>
      <c r="EIY224" s="110"/>
      <c r="EIZ224" s="110"/>
      <c r="EJA224" s="110"/>
      <c r="EJB224" s="110"/>
      <c r="EJC224" s="110"/>
      <c r="EJD224" s="110"/>
      <c r="EJE224" s="110"/>
      <c r="EJF224" s="110"/>
      <c r="EJG224" s="110"/>
      <c r="EJH224" s="110"/>
      <c r="EJI224" s="110"/>
      <c r="EJJ224" s="110"/>
      <c r="EJK224" s="110"/>
      <c r="EJL224" s="110"/>
      <c r="EJM224" s="110"/>
      <c r="EJN224" s="110"/>
      <c r="EJO224" s="110"/>
      <c r="EJP224" s="110"/>
      <c r="EJQ224" s="110"/>
      <c r="EJR224" s="110"/>
      <c r="EJS224" s="110"/>
      <c r="EJT224" s="110"/>
      <c r="EJU224" s="110"/>
      <c r="EJV224" s="110"/>
      <c r="EJW224" s="110"/>
      <c r="EJX224" s="110"/>
      <c r="EJY224" s="110"/>
      <c r="EJZ224" s="110"/>
      <c r="EKA224" s="110"/>
      <c r="EKB224" s="110"/>
      <c r="EKC224" s="110"/>
      <c r="EKD224" s="110"/>
      <c r="EKE224" s="110"/>
      <c r="EKF224" s="110"/>
      <c r="EKG224" s="110"/>
      <c r="EKH224" s="110"/>
      <c r="EKI224" s="110"/>
      <c r="EKJ224" s="110"/>
      <c r="EKK224" s="110"/>
      <c r="EKL224" s="110"/>
      <c r="EKM224" s="110"/>
      <c r="EKN224" s="110"/>
      <c r="EKO224" s="110"/>
      <c r="EKP224" s="110"/>
      <c r="EKQ224" s="110"/>
      <c r="EKR224" s="110"/>
      <c r="EKS224" s="110"/>
      <c r="EKT224" s="110"/>
      <c r="EKU224" s="110"/>
      <c r="EKV224" s="110"/>
      <c r="EKW224" s="110"/>
      <c r="EKX224" s="110"/>
      <c r="EKY224" s="110"/>
      <c r="EKZ224" s="110"/>
      <c r="ELA224" s="110"/>
      <c r="ELB224" s="110"/>
      <c r="ELC224" s="110"/>
      <c r="ELD224" s="110"/>
      <c r="ELE224" s="110"/>
      <c r="ELF224" s="110"/>
      <c r="ELG224" s="110"/>
      <c r="ELH224" s="110"/>
      <c r="ELI224" s="110"/>
      <c r="ELJ224" s="110"/>
      <c r="ELK224" s="110"/>
      <c r="ELL224" s="110"/>
      <c r="ELM224" s="110"/>
      <c r="ELN224" s="110"/>
      <c r="ELO224" s="110"/>
      <c r="ELP224" s="110"/>
      <c r="ELQ224" s="110"/>
      <c r="ELR224" s="110"/>
      <c r="ELS224" s="110"/>
      <c r="ELT224" s="110"/>
      <c r="ELU224" s="110"/>
      <c r="ELV224" s="110"/>
      <c r="ELW224" s="110"/>
      <c r="ELX224" s="110"/>
      <c r="ELY224" s="110"/>
      <c r="ELZ224" s="110"/>
      <c r="EMA224" s="110"/>
      <c r="EMB224" s="110"/>
      <c r="EMC224" s="110"/>
      <c r="EMD224" s="110"/>
      <c r="EME224" s="110"/>
      <c r="EMF224" s="110"/>
      <c r="EMG224" s="110"/>
      <c r="EMH224" s="110"/>
      <c r="EMI224" s="110"/>
      <c r="EMJ224" s="110"/>
      <c r="EMK224" s="110"/>
      <c r="EML224" s="110"/>
      <c r="EMM224" s="110"/>
      <c r="EMN224" s="110"/>
      <c r="EMO224" s="110"/>
      <c r="EMP224" s="110"/>
      <c r="EMQ224" s="110"/>
      <c r="EMR224" s="110"/>
      <c r="EMS224" s="110"/>
      <c r="EMT224" s="110"/>
      <c r="EMU224" s="110"/>
      <c r="EMV224" s="110"/>
      <c r="EMW224" s="110"/>
      <c r="EMX224" s="110"/>
      <c r="EMY224" s="110"/>
      <c r="EMZ224" s="110"/>
      <c r="ENA224" s="110"/>
      <c r="ENB224" s="110"/>
      <c r="ENC224" s="110"/>
      <c r="END224" s="110"/>
      <c r="ENE224" s="110"/>
      <c r="ENF224" s="110"/>
      <c r="ENG224" s="110"/>
      <c r="ENH224" s="110"/>
      <c r="ENI224" s="110"/>
      <c r="ENJ224" s="110"/>
      <c r="ENK224" s="110"/>
      <c r="ENL224" s="110"/>
      <c r="ENM224" s="110"/>
      <c r="ENN224" s="110"/>
      <c r="ENO224" s="110"/>
      <c r="ENP224" s="110"/>
      <c r="ENQ224" s="110"/>
      <c r="ENR224" s="110"/>
      <c r="ENS224" s="110"/>
      <c r="ENT224" s="110"/>
      <c r="ENU224" s="110"/>
      <c r="ENV224" s="110"/>
      <c r="ENW224" s="110"/>
      <c r="ENX224" s="110"/>
      <c r="ENY224" s="110"/>
      <c r="ENZ224" s="110"/>
      <c r="EOA224" s="110"/>
      <c r="EOB224" s="110"/>
      <c r="EOC224" s="110"/>
      <c r="EOD224" s="110"/>
      <c r="EOE224" s="110"/>
      <c r="EOF224" s="110"/>
      <c r="EOG224" s="110"/>
      <c r="EOH224" s="110"/>
      <c r="EOI224" s="110"/>
      <c r="EOJ224" s="110"/>
      <c r="EOK224" s="110"/>
      <c r="EOL224" s="110"/>
      <c r="EOM224" s="110"/>
      <c r="EON224" s="110"/>
      <c r="EOO224" s="110"/>
      <c r="EOP224" s="110"/>
      <c r="EOQ224" s="110"/>
      <c r="EOR224" s="110"/>
      <c r="EOS224" s="110"/>
      <c r="EOT224" s="110"/>
      <c r="EOU224" s="110"/>
      <c r="EOV224" s="110"/>
      <c r="EOW224" s="110"/>
      <c r="EOX224" s="110"/>
      <c r="EOY224" s="110"/>
      <c r="EOZ224" s="110"/>
      <c r="EPA224" s="110"/>
      <c r="EPB224" s="110"/>
      <c r="EPC224" s="110"/>
      <c r="EPD224" s="110"/>
      <c r="EPE224" s="110"/>
      <c r="EPF224" s="110"/>
      <c r="EPG224" s="110"/>
      <c r="EPH224" s="110"/>
      <c r="EPI224" s="110"/>
      <c r="EPJ224" s="110"/>
      <c r="EPK224" s="110"/>
      <c r="EPL224" s="110"/>
      <c r="EPM224" s="110"/>
      <c r="EPN224" s="110"/>
      <c r="EPO224" s="110"/>
      <c r="EPP224" s="110"/>
      <c r="EPQ224" s="110"/>
      <c r="EPR224" s="110"/>
      <c r="EPS224" s="110"/>
      <c r="EPT224" s="110"/>
      <c r="EPU224" s="110"/>
      <c r="EPV224" s="110"/>
      <c r="EPW224" s="110"/>
      <c r="EPX224" s="110"/>
      <c r="EPY224" s="110"/>
      <c r="EPZ224" s="110"/>
      <c r="EQA224" s="110"/>
      <c r="EQB224" s="110"/>
      <c r="EQC224" s="110"/>
      <c r="EQD224" s="110"/>
      <c r="EQE224" s="110"/>
      <c r="EQF224" s="110"/>
      <c r="EQG224" s="110"/>
      <c r="EQH224" s="110"/>
      <c r="EQI224" s="110"/>
      <c r="EQJ224" s="110"/>
      <c r="EQK224" s="110"/>
      <c r="EQL224" s="110"/>
      <c r="EQM224" s="110"/>
      <c r="EQN224" s="110"/>
      <c r="EQO224" s="110"/>
      <c r="EQP224" s="110"/>
      <c r="EQQ224" s="110"/>
      <c r="EQR224" s="110"/>
      <c r="EQS224" s="110"/>
      <c r="EQT224" s="110"/>
      <c r="EQU224" s="110"/>
      <c r="EQV224" s="110"/>
      <c r="EQW224" s="110"/>
      <c r="EQX224" s="110"/>
      <c r="EQY224" s="110"/>
      <c r="EQZ224" s="110"/>
      <c r="ERA224" s="110"/>
      <c r="ERB224" s="110"/>
      <c r="ERC224" s="110"/>
      <c r="ERD224" s="110"/>
      <c r="ERE224" s="110"/>
      <c r="ERF224" s="110"/>
      <c r="ERG224" s="110"/>
      <c r="ERH224" s="110"/>
      <c r="ERI224" s="110"/>
      <c r="ERJ224" s="110"/>
      <c r="ERK224" s="110"/>
      <c r="ERL224" s="110"/>
      <c r="ERM224" s="110"/>
      <c r="ERN224" s="110"/>
      <c r="ERO224" s="110"/>
      <c r="ERP224" s="110"/>
      <c r="ERQ224" s="110"/>
      <c r="ERR224" s="110"/>
      <c r="ERS224" s="110"/>
      <c r="ERT224" s="110"/>
      <c r="ERU224" s="110"/>
      <c r="ERV224" s="110"/>
      <c r="ERW224" s="110"/>
      <c r="ERX224" s="110"/>
      <c r="ERY224" s="110"/>
      <c r="ERZ224" s="110"/>
      <c r="ESA224" s="110"/>
      <c r="ESB224" s="110"/>
      <c r="ESC224" s="110"/>
      <c r="ESD224" s="110"/>
      <c r="ESE224" s="110"/>
      <c r="ESF224" s="110"/>
      <c r="ESG224" s="110"/>
      <c r="ESH224" s="110"/>
      <c r="ESI224" s="110"/>
      <c r="ESJ224" s="110"/>
      <c r="ESK224" s="110"/>
      <c r="ESL224" s="110"/>
      <c r="ESM224" s="110"/>
      <c r="ESN224" s="110"/>
      <c r="ESO224" s="110"/>
      <c r="ESP224" s="110"/>
      <c r="ESQ224" s="110"/>
      <c r="ESR224" s="110"/>
      <c r="ESS224" s="110"/>
      <c r="EST224" s="110"/>
      <c r="ESU224" s="110"/>
      <c r="ESV224" s="110"/>
      <c r="ESW224" s="110"/>
      <c r="ESX224" s="110"/>
      <c r="ESY224" s="110"/>
      <c r="ESZ224" s="110"/>
      <c r="ETA224" s="110"/>
      <c r="ETB224" s="110"/>
      <c r="ETC224" s="110"/>
      <c r="ETD224" s="110"/>
      <c r="ETE224" s="110"/>
      <c r="ETF224" s="110"/>
      <c r="ETG224" s="110"/>
      <c r="ETH224" s="110"/>
      <c r="ETI224" s="110"/>
      <c r="ETJ224" s="110"/>
      <c r="ETK224" s="110"/>
      <c r="ETL224" s="110"/>
      <c r="ETM224" s="110"/>
      <c r="ETN224" s="110"/>
      <c r="ETO224" s="110"/>
      <c r="ETP224" s="110"/>
      <c r="ETQ224" s="110"/>
      <c r="ETR224" s="110"/>
      <c r="ETS224" s="110"/>
      <c r="ETT224" s="110"/>
      <c r="ETU224" s="110"/>
      <c r="ETV224" s="110"/>
      <c r="ETW224" s="110"/>
      <c r="ETX224" s="110"/>
      <c r="ETY224" s="110"/>
      <c r="ETZ224" s="110"/>
      <c r="EUA224" s="110"/>
      <c r="EUB224" s="110"/>
      <c r="EUC224" s="110"/>
      <c r="EUD224" s="110"/>
      <c r="EUE224" s="110"/>
      <c r="EUF224" s="110"/>
      <c r="EUG224" s="110"/>
      <c r="EUH224" s="110"/>
      <c r="EUI224" s="110"/>
      <c r="EUJ224" s="110"/>
      <c r="EUK224" s="110"/>
      <c r="EUL224" s="110"/>
      <c r="EUM224" s="110"/>
      <c r="EUN224" s="110"/>
      <c r="EUO224" s="110"/>
      <c r="EUP224" s="110"/>
      <c r="EUQ224" s="110"/>
      <c r="EUR224" s="110"/>
      <c r="EUS224" s="110"/>
      <c r="EUT224" s="110"/>
      <c r="EUU224" s="110"/>
      <c r="EUV224" s="110"/>
      <c r="EUW224" s="110"/>
      <c r="EUX224" s="110"/>
      <c r="EUY224" s="110"/>
      <c r="EUZ224" s="110"/>
      <c r="EVA224" s="110"/>
      <c r="EVB224" s="110"/>
      <c r="EVC224" s="110"/>
      <c r="EVD224" s="110"/>
      <c r="EVE224" s="110"/>
      <c r="EVF224" s="110"/>
      <c r="EVG224" s="110"/>
      <c r="EVH224" s="110"/>
      <c r="EVI224" s="110"/>
      <c r="EVJ224" s="110"/>
      <c r="EVK224" s="110"/>
      <c r="EVL224" s="110"/>
      <c r="EVM224" s="110"/>
      <c r="EVN224" s="110"/>
      <c r="EVO224" s="110"/>
      <c r="EVP224" s="110"/>
      <c r="EVQ224" s="110"/>
      <c r="EVR224" s="110"/>
      <c r="EVS224" s="110"/>
      <c r="EVT224" s="110"/>
      <c r="EVU224" s="110"/>
      <c r="EVV224" s="110"/>
      <c r="EVW224" s="110"/>
      <c r="EVX224" s="110"/>
      <c r="EVY224" s="110"/>
      <c r="EVZ224" s="110"/>
      <c r="EWA224" s="110"/>
      <c r="EWB224" s="110"/>
      <c r="EWC224" s="110"/>
      <c r="EWD224" s="110"/>
      <c r="EWE224" s="110"/>
      <c r="EWF224" s="110"/>
      <c r="EWG224" s="110"/>
      <c r="EWH224" s="110"/>
      <c r="EWI224" s="110"/>
      <c r="EWJ224" s="110"/>
      <c r="EWK224" s="110"/>
      <c r="EWL224" s="110"/>
      <c r="EWM224" s="110"/>
      <c r="EWN224" s="110"/>
      <c r="EWO224" s="110"/>
      <c r="EWP224" s="110"/>
      <c r="EWQ224" s="110"/>
      <c r="EWR224" s="110"/>
      <c r="EWS224" s="110"/>
      <c r="EWT224" s="110"/>
      <c r="EWU224" s="110"/>
      <c r="EWV224" s="110"/>
      <c r="EWW224" s="110"/>
      <c r="EWX224" s="110"/>
      <c r="EWY224" s="110"/>
      <c r="EWZ224" s="110"/>
      <c r="EXA224" s="110"/>
      <c r="EXB224" s="110"/>
      <c r="EXC224" s="110"/>
      <c r="EXD224" s="110"/>
      <c r="EXE224" s="110"/>
      <c r="EXF224" s="110"/>
      <c r="EXG224" s="110"/>
      <c r="EXH224" s="110"/>
      <c r="EXI224" s="110"/>
      <c r="EXJ224" s="110"/>
      <c r="EXK224" s="110"/>
      <c r="EXL224" s="110"/>
      <c r="EXM224" s="110"/>
      <c r="EXN224" s="110"/>
      <c r="EXO224" s="110"/>
      <c r="EXP224" s="110"/>
      <c r="EXQ224" s="110"/>
      <c r="EXR224" s="110"/>
      <c r="EXS224" s="110"/>
      <c r="EXT224" s="110"/>
      <c r="EXU224" s="110"/>
      <c r="EXV224" s="110"/>
      <c r="EXW224" s="110"/>
      <c r="EXX224" s="110"/>
      <c r="EXY224" s="110"/>
      <c r="EXZ224" s="110"/>
      <c r="EYA224" s="110"/>
      <c r="EYB224" s="110"/>
      <c r="EYC224" s="110"/>
      <c r="EYD224" s="110"/>
      <c r="EYE224" s="110"/>
      <c r="EYF224" s="110"/>
      <c r="EYG224" s="110"/>
      <c r="EYH224" s="110"/>
      <c r="EYI224" s="110"/>
      <c r="EYJ224" s="110"/>
      <c r="EYK224" s="110"/>
      <c r="EYL224" s="110"/>
      <c r="EYM224" s="110"/>
      <c r="EYN224" s="110"/>
      <c r="EYO224" s="110"/>
      <c r="EYP224" s="110"/>
      <c r="EYQ224" s="110"/>
      <c r="EYR224" s="110"/>
      <c r="EYS224" s="110"/>
      <c r="EYT224" s="110"/>
      <c r="EYU224" s="110"/>
      <c r="EYV224" s="110"/>
      <c r="EYW224" s="110"/>
      <c r="EYX224" s="110"/>
      <c r="EYY224" s="110"/>
      <c r="EYZ224" s="110"/>
      <c r="EZA224" s="110"/>
      <c r="EZB224" s="110"/>
      <c r="EZC224" s="110"/>
      <c r="EZD224" s="110"/>
      <c r="EZE224" s="110"/>
      <c r="EZF224" s="110"/>
      <c r="EZG224" s="110"/>
      <c r="EZH224" s="110"/>
      <c r="EZI224" s="110"/>
      <c r="EZJ224" s="110"/>
      <c r="EZK224" s="110"/>
      <c r="EZL224" s="110"/>
      <c r="EZM224" s="110"/>
      <c r="EZN224" s="110"/>
      <c r="EZO224" s="110"/>
      <c r="EZP224" s="110"/>
      <c r="EZQ224" s="110"/>
      <c r="EZR224" s="110"/>
      <c r="EZS224" s="110"/>
      <c r="EZT224" s="110"/>
      <c r="EZU224" s="110"/>
      <c r="EZV224" s="110"/>
      <c r="EZW224" s="110"/>
      <c r="EZX224" s="110"/>
      <c r="EZY224" s="110"/>
      <c r="EZZ224" s="110"/>
      <c r="FAA224" s="110"/>
      <c r="FAB224" s="110"/>
      <c r="FAC224" s="110"/>
      <c r="FAD224" s="110"/>
      <c r="FAE224" s="110"/>
      <c r="FAF224" s="110"/>
      <c r="FAG224" s="110"/>
      <c r="FAH224" s="110"/>
      <c r="FAI224" s="110"/>
      <c r="FAJ224" s="110"/>
      <c r="FAK224" s="110"/>
      <c r="FAL224" s="110"/>
      <c r="FAM224" s="110"/>
      <c r="FAN224" s="110"/>
      <c r="FAO224" s="110"/>
      <c r="FAP224" s="110"/>
      <c r="FAQ224" s="110"/>
      <c r="FAR224" s="110"/>
      <c r="FAS224" s="110"/>
      <c r="FAT224" s="110"/>
      <c r="FAU224" s="110"/>
      <c r="FAV224" s="110"/>
      <c r="FAW224" s="110"/>
      <c r="FAX224" s="110"/>
      <c r="FAY224" s="110"/>
      <c r="FAZ224" s="110"/>
      <c r="FBA224" s="110"/>
      <c r="FBB224" s="110"/>
      <c r="FBC224" s="110"/>
      <c r="FBD224" s="110"/>
      <c r="FBE224" s="110"/>
      <c r="FBF224" s="110"/>
      <c r="FBG224" s="110"/>
      <c r="FBH224" s="110"/>
      <c r="FBI224" s="110"/>
      <c r="FBJ224" s="110"/>
      <c r="FBK224" s="110"/>
      <c r="FBL224" s="110"/>
      <c r="FBM224" s="110"/>
      <c r="FBN224" s="110"/>
      <c r="FBO224" s="110"/>
      <c r="FBP224" s="110"/>
      <c r="FBQ224" s="110"/>
      <c r="FBR224" s="110"/>
      <c r="FBS224" s="110"/>
      <c r="FBT224" s="110"/>
      <c r="FBU224" s="110"/>
      <c r="FBV224" s="110"/>
      <c r="FBW224" s="110"/>
      <c r="FBX224" s="110"/>
      <c r="FBY224" s="110"/>
      <c r="FBZ224" s="110"/>
      <c r="FCA224" s="110"/>
      <c r="FCB224" s="110"/>
      <c r="FCC224" s="110"/>
      <c r="FCD224" s="110"/>
      <c r="FCE224" s="110"/>
      <c r="FCF224" s="110"/>
      <c r="FCG224" s="110"/>
      <c r="FCH224" s="110"/>
      <c r="FCI224" s="110"/>
      <c r="FCJ224" s="110"/>
      <c r="FCK224" s="110"/>
      <c r="FCL224" s="110"/>
      <c r="FCM224" s="110"/>
      <c r="FCN224" s="110"/>
      <c r="FCO224" s="110"/>
      <c r="FCP224" s="110"/>
      <c r="FCQ224" s="110"/>
      <c r="FCR224" s="110"/>
      <c r="FCS224" s="110"/>
      <c r="FCT224" s="110"/>
      <c r="FCU224" s="110"/>
      <c r="FCV224" s="110"/>
      <c r="FCW224" s="110"/>
      <c r="FCX224" s="110"/>
      <c r="FCY224" s="110"/>
      <c r="FCZ224" s="110"/>
      <c r="FDA224" s="110"/>
      <c r="FDB224" s="110"/>
      <c r="FDC224" s="110"/>
      <c r="FDD224" s="110"/>
      <c r="FDE224" s="110"/>
      <c r="FDF224" s="110"/>
      <c r="FDG224" s="110"/>
      <c r="FDH224" s="110"/>
      <c r="FDI224" s="110"/>
      <c r="FDJ224" s="110"/>
      <c r="FDK224" s="110"/>
      <c r="FDL224" s="110"/>
      <c r="FDM224" s="110"/>
      <c r="FDN224" s="110"/>
      <c r="FDO224" s="110"/>
      <c r="FDP224" s="110"/>
      <c r="FDQ224" s="110"/>
      <c r="FDR224" s="110"/>
      <c r="FDS224" s="110"/>
      <c r="FDT224" s="110"/>
      <c r="FDU224" s="110"/>
      <c r="FDV224" s="110"/>
      <c r="FDW224" s="110"/>
      <c r="FDX224" s="110"/>
      <c r="FDY224" s="110"/>
      <c r="FDZ224" s="110"/>
      <c r="FEA224" s="110"/>
      <c r="FEB224" s="110"/>
      <c r="FEC224" s="110"/>
      <c r="FED224" s="110"/>
      <c r="FEE224" s="110"/>
      <c r="FEF224" s="110"/>
      <c r="FEG224" s="110"/>
      <c r="FEH224" s="110"/>
      <c r="FEI224" s="110"/>
      <c r="FEJ224" s="110"/>
      <c r="FEK224" s="110"/>
      <c r="FEL224" s="110"/>
      <c r="FEM224" s="110"/>
      <c r="FEN224" s="110"/>
      <c r="FEO224" s="110"/>
      <c r="FEP224" s="110"/>
      <c r="FEQ224" s="110"/>
      <c r="FER224" s="110"/>
      <c r="FES224" s="110"/>
      <c r="FET224" s="110"/>
      <c r="FEU224" s="110"/>
      <c r="FEV224" s="110"/>
      <c r="FEW224" s="110"/>
      <c r="FEX224" s="110"/>
      <c r="FEY224" s="110"/>
      <c r="FEZ224" s="110"/>
      <c r="FFA224" s="110"/>
      <c r="FFB224" s="110"/>
      <c r="FFC224" s="110"/>
      <c r="FFD224" s="110"/>
      <c r="FFE224" s="110"/>
      <c r="FFF224" s="110"/>
      <c r="FFG224" s="110"/>
      <c r="FFH224" s="110"/>
      <c r="FFI224" s="110"/>
      <c r="FFJ224" s="110"/>
      <c r="FFK224" s="110"/>
      <c r="FFL224" s="110"/>
      <c r="FFM224" s="110"/>
      <c r="FFN224" s="110"/>
      <c r="FFO224" s="110"/>
      <c r="FFP224" s="110"/>
      <c r="FFQ224" s="110"/>
      <c r="FFR224" s="110"/>
      <c r="FFS224" s="110"/>
      <c r="FFT224" s="110"/>
      <c r="FFU224" s="110"/>
      <c r="FFV224" s="110"/>
      <c r="FFW224" s="110"/>
      <c r="FFX224" s="110"/>
      <c r="FFY224" s="110"/>
      <c r="FFZ224" s="110"/>
      <c r="FGA224" s="110"/>
      <c r="FGB224" s="110"/>
      <c r="FGC224" s="110"/>
      <c r="FGD224" s="110"/>
      <c r="FGE224" s="110"/>
      <c r="FGF224" s="110"/>
      <c r="FGG224" s="110"/>
      <c r="FGH224" s="110"/>
      <c r="FGI224" s="110"/>
      <c r="FGJ224" s="110"/>
      <c r="FGK224" s="110"/>
      <c r="FGL224" s="110"/>
      <c r="FGM224" s="110"/>
      <c r="FGN224" s="110"/>
      <c r="FGO224" s="110"/>
      <c r="FGP224" s="110"/>
      <c r="FGQ224" s="110"/>
      <c r="FGR224" s="110"/>
      <c r="FGS224" s="110"/>
      <c r="FGT224" s="110"/>
      <c r="FGU224" s="110"/>
      <c r="FGV224" s="110"/>
      <c r="FGW224" s="110"/>
      <c r="FGX224" s="110"/>
      <c r="FGY224" s="110"/>
      <c r="FGZ224" s="110"/>
      <c r="FHA224" s="110"/>
      <c r="FHB224" s="110"/>
      <c r="FHC224" s="110"/>
      <c r="FHD224" s="110"/>
      <c r="FHE224" s="110"/>
      <c r="FHF224" s="110"/>
      <c r="FHG224" s="110"/>
      <c r="FHH224" s="110"/>
      <c r="FHI224" s="110"/>
      <c r="FHJ224" s="110"/>
      <c r="FHK224" s="110"/>
      <c r="FHL224" s="110"/>
      <c r="FHM224" s="110"/>
      <c r="FHN224" s="110"/>
      <c r="FHO224" s="110"/>
      <c r="FHP224" s="110"/>
      <c r="FHQ224" s="110"/>
      <c r="FHR224" s="110"/>
      <c r="FHS224" s="110"/>
      <c r="FHT224" s="110"/>
      <c r="FHU224" s="110"/>
      <c r="FHV224" s="110"/>
      <c r="FHW224" s="110"/>
      <c r="FHX224" s="110"/>
      <c r="FHY224" s="110"/>
      <c r="FHZ224" s="110"/>
      <c r="FIA224" s="110"/>
      <c r="FIB224" s="110"/>
      <c r="FIC224" s="110"/>
      <c r="FID224" s="110"/>
      <c r="FIE224" s="110"/>
      <c r="FIF224" s="110"/>
      <c r="FIG224" s="110"/>
      <c r="FIH224" s="110"/>
      <c r="FII224" s="110"/>
      <c r="FIJ224" s="110"/>
      <c r="FIK224" s="110"/>
      <c r="FIL224" s="110"/>
      <c r="FIM224" s="110"/>
      <c r="FIN224" s="110"/>
      <c r="FIO224" s="110"/>
      <c r="FIP224" s="110"/>
      <c r="FIQ224" s="110"/>
      <c r="FIR224" s="110"/>
      <c r="FIS224" s="110"/>
      <c r="FIT224" s="110"/>
      <c r="FIU224" s="110"/>
      <c r="FIV224" s="110"/>
      <c r="FIW224" s="110"/>
      <c r="FIX224" s="110"/>
      <c r="FIY224" s="110"/>
      <c r="FIZ224" s="110"/>
      <c r="FJA224" s="110"/>
      <c r="FJB224" s="110"/>
      <c r="FJC224" s="110"/>
      <c r="FJD224" s="110"/>
      <c r="FJE224" s="110"/>
      <c r="FJF224" s="110"/>
      <c r="FJG224" s="110"/>
      <c r="FJH224" s="110"/>
      <c r="FJI224" s="110"/>
      <c r="FJJ224" s="110"/>
      <c r="FJK224" s="110"/>
      <c r="FJL224" s="110"/>
      <c r="FJM224" s="110"/>
      <c r="FJN224" s="110"/>
      <c r="FJO224" s="110"/>
      <c r="FJP224" s="110"/>
      <c r="FJQ224" s="110"/>
      <c r="FJR224" s="110"/>
      <c r="FJS224" s="110"/>
      <c r="FJT224" s="110"/>
      <c r="FJU224" s="110"/>
      <c r="FJV224" s="110"/>
      <c r="FJW224" s="110"/>
      <c r="FJX224" s="110"/>
      <c r="FJY224" s="110"/>
      <c r="FJZ224" s="110"/>
      <c r="FKA224" s="110"/>
      <c r="FKB224" s="110"/>
      <c r="FKC224" s="110"/>
      <c r="FKD224" s="110"/>
      <c r="FKE224" s="110"/>
      <c r="FKF224" s="110"/>
      <c r="FKG224" s="110"/>
      <c r="FKH224" s="110"/>
      <c r="FKI224" s="110"/>
      <c r="FKJ224" s="110"/>
      <c r="FKK224" s="110"/>
      <c r="FKL224" s="110"/>
      <c r="FKM224" s="110"/>
      <c r="FKN224" s="110"/>
      <c r="FKO224" s="110"/>
      <c r="FKP224" s="110"/>
      <c r="FKQ224" s="110"/>
      <c r="FKR224" s="110"/>
      <c r="FKS224" s="110"/>
      <c r="FKT224" s="110"/>
      <c r="FKU224" s="110"/>
      <c r="FKV224" s="110"/>
      <c r="FKW224" s="110"/>
      <c r="FKX224" s="110"/>
      <c r="FKY224" s="110"/>
      <c r="FKZ224" s="110"/>
      <c r="FLA224" s="110"/>
      <c r="FLB224" s="110"/>
      <c r="FLC224" s="110"/>
      <c r="FLD224" s="110"/>
      <c r="FLE224" s="110"/>
      <c r="FLF224" s="110"/>
      <c r="FLG224" s="110"/>
      <c r="FLH224" s="110"/>
      <c r="FLI224" s="110"/>
      <c r="FLJ224" s="110"/>
      <c r="FLK224" s="110"/>
      <c r="FLL224" s="110"/>
      <c r="FLM224" s="110"/>
      <c r="FLN224" s="110"/>
      <c r="FLO224" s="110"/>
      <c r="FLP224" s="110"/>
      <c r="FLQ224" s="110"/>
      <c r="FLR224" s="110"/>
      <c r="FLS224" s="110"/>
      <c r="FLT224" s="110"/>
      <c r="FLU224" s="110"/>
      <c r="FLV224" s="110"/>
      <c r="FLW224" s="110"/>
      <c r="FLX224" s="110"/>
      <c r="FLY224" s="110"/>
      <c r="FLZ224" s="110"/>
      <c r="FMA224" s="110"/>
      <c r="FMB224" s="110"/>
      <c r="FMC224" s="110"/>
      <c r="FMD224" s="110"/>
      <c r="FME224" s="110"/>
      <c r="FMF224" s="110"/>
      <c r="FMG224" s="110"/>
      <c r="FMH224" s="110"/>
      <c r="FMI224" s="110"/>
      <c r="FMJ224" s="110"/>
      <c r="FMK224" s="110"/>
      <c r="FML224" s="110"/>
      <c r="FMM224" s="110"/>
      <c r="FMN224" s="110"/>
      <c r="FMO224" s="110"/>
      <c r="FMP224" s="110"/>
      <c r="FMQ224" s="110"/>
      <c r="FMR224" s="110"/>
      <c r="FMS224" s="110"/>
      <c r="FMT224" s="110"/>
      <c r="FMU224" s="110"/>
      <c r="FMV224" s="110"/>
      <c r="FMW224" s="110"/>
      <c r="FMX224" s="110"/>
      <c r="FMY224" s="110"/>
      <c r="FMZ224" s="110"/>
      <c r="FNA224" s="110"/>
      <c r="FNB224" s="110"/>
      <c r="FNC224" s="110"/>
      <c r="FND224" s="110"/>
      <c r="FNE224" s="110"/>
      <c r="FNF224" s="110"/>
      <c r="FNG224" s="110"/>
      <c r="FNH224" s="110"/>
      <c r="FNI224" s="110"/>
      <c r="FNJ224" s="110"/>
      <c r="FNK224" s="110"/>
      <c r="FNL224" s="110"/>
      <c r="FNM224" s="110"/>
      <c r="FNN224" s="110"/>
      <c r="FNO224" s="110"/>
      <c r="FNP224" s="110"/>
      <c r="FNQ224" s="110"/>
      <c r="FNR224" s="110"/>
      <c r="FNS224" s="110"/>
      <c r="FNT224" s="110"/>
      <c r="FNU224" s="110"/>
      <c r="FNV224" s="110"/>
      <c r="FNW224" s="110"/>
      <c r="FNX224" s="110"/>
      <c r="FNY224" s="110"/>
      <c r="FNZ224" s="110"/>
      <c r="FOA224" s="110"/>
      <c r="FOB224" s="110"/>
      <c r="FOC224" s="110"/>
      <c r="FOD224" s="110"/>
      <c r="FOE224" s="110"/>
      <c r="FOF224" s="110"/>
      <c r="FOG224" s="110"/>
      <c r="FOH224" s="110"/>
      <c r="FOI224" s="110"/>
      <c r="FOJ224" s="110"/>
      <c r="FOK224" s="110"/>
      <c r="FOL224" s="110"/>
      <c r="FOM224" s="110"/>
      <c r="FON224" s="110"/>
      <c r="FOO224" s="110"/>
      <c r="FOP224" s="110"/>
      <c r="FOQ224" s="110"/>
      <c r="FOR224" s="110"/>
      <c r="FOS224" s="110"/>
      <c r="FOT224" s="110"/>
      <c r="FOU224" s="110"/>
      <c r="FOV224" s="110"/>
      <c r="FOW224" s="110"/>
      <c r="FOX224" s="110"/>
      <c r="FOY224" s="110"/>
      <c r="FOZ224" s="110"/>
      <c r="FPA224" s="110"/>
      <c r="FPB224" s="110"/>
      <c r="FPC224" s="110"/>
      <c r="FPD224" s="110"/>
      <c r="FPE224" s="110"/>
      <c r="FPF224" s="110"/>
      <c r="FPG224" s="110"/>
      <c r="FPH224" s="110"/>
      <c r="FPI224" s="110"/>
      <c r="FPJ224" s="110"/>
      <c r="FPK224" s="110"/>
      <c r="FPL224" s="110"/>
      <c r="FPM224" s="110"/>
      <c r="FPN224" s="110"/>
      <c r="FPO224" s="110"/>
      <c r="FPP224" s="110"/>
      <c r="FPQ224" s="110"/>
      <c r="FPR224" s="110"/>
      <c r="FPS224" s="110"/>
      <c r="FPT224" s="110"/>
      <c r="FPU224" s="110"/>
      <c r="FPV224" s="110"/>
      <c r="FPW224" s="110"/>
      <c r="FPX224" s="110"/>
      <c r="FPY224" s="110"/>
      <c r="FPZ224" s="110"/>
      <c r="FQA224" s="110"/>
      <c r="FQB224" s="110"/>
      <c r="FQC224" s="110"/>
      <c r="FQD224" s="110"/>
      <c r="FQE224" s="110"/>
      <c r="FQF224" s="110"/>
      <c r="FQG224" s="110"/>
      <c r="FQH224" s="110"/>
      <c r="FQI224" s="110"/>
      <c r="FQJ224" s="110"/>
      <c r="FQK224" s="110"/>
      <c r="FQL224" s="110"/>
      <c r="FQM224" s="110"/>
      <c r="FQN224" s="110"/>
      <c r="FQO224" s="110"/>
      <c r="FQP224" s="110"/>
      <c r="FQQ224" s="110"/>
      <c r="FQR224" s="110"/>
      <c r="FQS224" s="110"/>
      <c r="FQT224" s="110"/>
      <c r="FQU224" s="110"/>
      <c r="FQV224" s="110"/>
      <c r="FQW224" s="110"/>
      <c r="FQX224" s="110"/>
      <c r="FQY224" s="110"/>
      <c r="FQZ224" s="110"/>
      <c r="FRA224" s="110"/>
      <c r="FRB224" s="110"/>
      <c r="FRC224" s="110"/>
      <c r="FRD224" s="110"/>
      <c r="FRE224" s="110"/>
      <c r="FRF224" s="110"/>
      <c r="FRG224" s="110"/>
      <c r="FRH224" s="110"/>
      <c r="FRI224" s="110"/>
      <c r="FRJ224" s="110"/>
      <c r="FRK224" s="110"/>
      <c r="FRL224" s="110"/>
      <c r="FRM224" s="110"/>
      <c r="FRN224" s="110"/>
      <c r="FRO224" s="110"/>
      <c r="FRP224" s="110"/>
      <c r="FRQ224" s="110"/>
      <c r="FRR224" s="110"/>
      <c r="FRS224" s="110"/>
      <c r="FRT224" s="110"/>
      <c r="FRU224" s="110"/>
      <c r="FRV224" s="110"/>
      <c r="FRW224" s="110"/>
      <c r="FRX224" s="110"/>
      <c r="FRY224" s="110"/>
      <c r="FRZ224" s="110"/>
      <c r="FSA224" s="110"/>
      <c r="FSB224" s="110"/>
      <c r="FSC224" s="110"/>
      <c r="FSD224" s="110"/>
      <c r="FSE224" s="110"/>
      <c r="FSF224" s="110"/>
      <c r="FSG224" s="110"/>
      <c r="FSH224" s="110"/>
      <c r="FSI224" s="110"/>
      <c r="FSJ224" s="110"/>
      <c r="FSK224" s="110"/>
      <c r="FSL224" s="110"/>
      <c r="FSM224" s="110"/>
      <c r="FSN224" s="110"/>
      <c r="FSO224" s="110"/>
      <c r="FSP224" s="110"/>
      <c r="FSQ224" s="110"/>
      <c r="FSR224" s="110"/>
      <c r="FSS224" s="110"/>
      <c r="FST224" s="110"/>
      <c r="FSU224" s="110"/>
      <c r="FSV224" s="110"/>
      <c r="FSW224" s="110"/>
      <c r="FSX224" s="110"/>
      <c r="FSY224" s="110"/>
      <c r="FSZ224" s="110"/>
      <c r="FTA224" s="110"/>
      <c r="FTB224" s="110"/>
      <c r="FTC224" s="110"/>
      <c r="FTD224" s="110"/>
      <c r="FTE224" s="110"/>
      <c r="FTF224" s="110"/>
      <c r="FTG224" s="110"/>
      <c r="FTH224" s="110"/>
      <c r="FTI224" s="110"/>
      <c r="FTJ224" s="110"/>
      <c r="FTK224" s="110"/>
      <c r="FTL224" s="110"/>
      <c r="FTM224" s="110"/>
      <c r="FTN224" s="110"/>
      <c r="FTO224" s="110"/>
      <c r="FTP224" s="110"/>
      <c r="FTQ224" s="110"/>
      <c r="FTR224" s="110"/>
      <c r="FTS224" s="110"/>
      <c r="FTT224" s="110"/>
      <c r="FTU224" s="110"/>
      <c r="FTV224" s="110"/>
      <c r="FTW224" s="110"/>
      <c r="FTX224" s="110"/>
      <c r="FTY224" s="110"/>
      <c r="FTZ224" s="110"/>
      <c r="FUA224" s="110"/>
      <c r="FUB224" s="110"/>
      <c r="FUC224" s="110"/>
      <c r="FUD224" s="110"/>
      <c r="FUE224" s="110"/>
      <c r="FUF224" s="110"/>
      <c r="FUG224" s="110"/>
      <c r="FUH224" s="110"/>
      <c r="FUI224" s="110"/>
      <c r="FUJ224" s="110"/>
      <c r="FUK224" s="110"/>
      <c r="FUL224" s="110"/>
      <c r="FUM224" s="110"/>
      <c r="FUN224" s="110"/>
      <c r="FUO224" s="110"/>
      <c r="FUP224" s="110"/>
      <c r="FUQ224" s="110"/>
      <c r="FUR224" s="110"/>
      <c r="FUS224" s="110"/>
      <c r="FUT224" s="110"/>
      <c r="FUU224" s="110"/>
      <c r="FUV224" s="110"/>
      <c r="FUW224" s="110"/>
      <c r="FUX224" s="110"/>
      <c r="FUY224" s="110"/>
      <c r="FUZ224" s="110"/>
      <c r="FVA224" s="110"/>
      <c r="FVB224" s="110"/>
      <c r="FVC224" s="110"/>
      <c r="FVD224" s="110"/>
      <c r="FVE224" s="110"/>
      <c r="FVF224" s="110"/>
      <c r="FVG224" s="110"/>
      <c r="FVH224" s="110"/>
      <c r="FVI224" s="110"/>
      <c r="FVJ224" s="110"/>
      <c r="FVK224" s="110"/>
      <c r="FVL224" s="110"/>
      <c r="FVM224" s="110"/>
      <c r="FVN224" s="110"/>
      <c r="FVO224" s="110"/>
      <c r="FVP224" s="110"/>
      <c r="FVQ224" s="110"/>
      <c r="FVR224" s="110"/>
      <c r="FVS224" s="110"/>
      <c r="FVT224" s="110"/>
      <c r="FVU224" s="110"/>
      <c r="FVV224" s="110"/>
      <c r="FVW224" s="110"/>
      <c r="FVX224" s="110"/>
      <c r="FVY224" s="110"/>
      <c r="FVZ224" s="110"/>
      <c r="FWA224" s="110"/>
      <c r="FWB224" s="110"/>
      <c r="FWC224" s="110"/>
      <c r="FWD224" s="110"/>
      <c r="FWE224" s="110"/>
      <c r="FWF224" s="110"/>
      <c r="FWG224" s="110"/>
      <c r="FWH224" s="110"/>
      <c r="FWI224" s="110"/>
      <c r="FWJ224" s="110"/>
      <c r="FWK224" s="110"/>
      <c r="FWL224" s="110"/>
      <c r="FWM224" s="110"/>
      <c r="FWN224" s="110"/>
      <c r="FWO224" s="110"/>
      <c r="FWP224" s="110"/>
      <c r="FWQ224" s="110"/>
      <c r="FWR224" s="110"/>
      <c r="FWS224" s="110"/>
      <c r="FWT224" s="110"/>
      <c r="FWU224" s="110"/>
      <c r="FWV224" s="110"/>
      <c r="FWW224" s="110"/>
      <c r="FWX224" s="110"/>
      <c r="FWY224" s="110"/>
      <c r="FWZ224" s="110"/>
      <c r="FXA224" s="110"/>
      <c r="FXB224" s="110"/>
      <c r="FXC224" s="110"/>
      <c r="FXD224" s="110"/>
      <c r="FXE224" s="110"/>
      <c r="FXF224" s="110"/>
      <c r="FXG224" s="110"/>
      <c r="FXH224" s="110"/>
      <c r="FXI224" s="110"/>
      <c r="FXJ224" s="110"/>
      <c r="FXK224" s="110"/>
      <c r="FXL224" s="110"/>
      <c r="FXM224" s="110"/>
      <c r="FXN224" s="110"/>
      <c r="FXO224" s="110"/>
      <c r="FXP224" s="110"/>
      <c r="FXQ224" s="110"/>
      <c r="FXR224" s="110"/>
      <c r="FXS224" s="110"/>
      <c r="FXT224" s="110"/>
      <c r="FXU224" s="110"/>
      <c r="FXV224" s="110"/>
      <c r="FXW224" s="110"/>
      <c r="FXX224" s="110"/>
      <c r="FXY224" s="110"/>
      <c r="FXZ224" s="110"/>
      <c r="FYA224" s="110"/>
      <c r="FYB224" s="110"/>
      <c r="FYC224" s="110"/>
      <c r="FYD224" s="110"/>
      <c r="FYE224" s="110"/>
      <c r="FYF224" s="110"/>
      <c r="FYG224" s="110"/>
      <c r="FYH224" s="110"/>
      <c r="FYI224" s="110"/>
      <c r="FYJ224" s="110"/>
      <c r="FYK224" s="110"/>
      <c r="FYL224" s="110"/>
      <c r="FYM224" s="110"/>
      <c r="FYN224" s="110"/>
      <c r="FYO224" s="110"/>
      <c r="FYP224" s="110"/>
      <c r="FYQ224" s="110"/>
      <c r="FYR224" s="110"/>
      <c r="FYS224" s="110"/>
      <c r="FYT224" s="110"/>
      <c r="FYU224" s="110"/>
      <c r="FYV224" s="110"/>
      <c r="FYW224" s="110"/>
      <c r="FYX224" s="110"/>
      <c r="FYY224" s="110"/>
      <c r="FYZ224" s="110"/>
      <c r="FZA224" s="110"/>
      <c r="FZB224" s="110"/>
      <c r="FZC224" s="110"/>
      <c r="FZD224" s="110"/>
      <c r="FZE224" s="110"/>
      <c r="FZF224" s="110"/>
      <c r="FZG224" s="110"/>
      <c r="FZH224" s="110"/>
      <c r="FZI224" s="110"/>
      <c r="FZJ224" s="110"/>
      <c r="FZK224" s="110"/>
      <c r="FZL224" s="110"/>
      <c r="FZM224" s="110"/>
      <c r="FZN224" s="110"/>
      <c r="FZO224" s="110"/>
      <c r="FZP224" s="110"/>
      <c r="FZQ224" s="110"/>
      <c r="FZR224" s="110"/>
      <c r="FZS224" s="110"/>
      <c r="FZT224" s="110"/>
      <c r="FZU224" s="110"/>
      <c r="FZV224" s="110"/>
      <c r="FZW224" s="110"/>
      <c r="FZX224" s="110"/>
      <c r="FZY224" s="110"/>
      <c r="FZZ224" s="110"/>
      <c r="GAA224" s="110"/>
      <c r="GAB224" s="110"/>
      <c r="GAC224" s="110"/>
      <c r="GAD224" s="110"/>
      <c r="GAE224" s="110"/>
      <c r="GAF224" s="110"/>
      <c r="GAG224" s="110"/>
      <c r="GAH224" s="110"/>
      <c r="GAI224" s="110"/>
      <c r="GAJ224" s="110"/>
      <c r="GAK224" s="110"/>
      <c r="GAL224" s="110"/>
      <c r="GAM224" s="110"/>
      <c r="GAN224" s="110"/>
      <c r="GAO224" s="110"/>
      <c r="GAP224" s="110"/>
      <c r="GAQ224" s="110"/>
      <c r="GAR224" s="110"/>
      <c r="GAS224" s="110"/>
      <c r="GAT224" s="110"/>
      <c r="GAU224" s="110"/>
      <c r="GAV224" s="110"/>
      <c r="GAW224" s="110"/>
      <c r="GAX224" s="110"/>
      <c r="GAY224" s="110"/>
      <c r="GAZ224" s="110"/>
      <c r="GBA224" s="110"/>
      <c r="GBB224" s="110"/>
      <c r="GBC224" s="110"/>
      <c r="GBD224" s="110"/>
      <c r="GBE224" s="110"/>
      <c r="GBF224" s="110"/>
      <c r="GBG224" s="110"/>
      <c r="GBH224" s="110"/>
      <c r="GBI224" s="110"/>
      <c r="GBJ224" s="110"/>
      <c r="GBK224" s="110"/>
      <c r="GBL224" s="110"/>
      <c r="GBM224" s="110"/>
      <c r="GBN224" s="110"/>
      <c r="GBO224" s="110"/>
      <c r="GBP224" s="110"/>
      <c r="GBQ224" s="110"/>
      <c r="GBR224" s="110"/>
      <c r="GBS224" s="110"/>
      <c r="GBT224" s="110"/>
      <c r="GBU224" s="110"/>
      <c r="GBV224" s="110"/>
      <c r="GBW224" s="110"/>
      <c r="GBX224" s="110"/>
      <c r="GBY224" s="110"/>
      <c r="GBZ224" s="110"/>
      <c r="GCA224" s="110"/>
      <c r="GCB224" s="110"/>
      <c r="GCC224" s="110"/>
      <c r="GCD224" s="110"/>
      <c r="GCE224" s="110"/>
      <c r="GCF224" s="110"/>
      <c r="GCG224" s="110"/>
      <c r="GCH224" s="110"/>
      <c r="GCI224" s="110"/>
      <c r="GCJ224" s="110"/>
      <c r="GCK224" s="110"/>
      <c r="GCL224" s="110"/>
      <c r="GCM224" s="110"/>
      <c r="GCN224" s="110"/>
      <c r="GCO224" s="110"/>
      <c r="GCP224" s="110"/>
      <c r="GCQ224" s="110"/>
      <c r="GCR224" s="110"/>
      <c r="GCS224" s="110"/>
      <c r="GCT224" s="110"/>
      <c r="GCU224" s="110"/>
      <c r="GCV224" s="110"/>
      <c r="GCW224" s="110"/>
      <c r="GCX224" s="110"/>
      <c r="GCY224" s="110"/>
      <c r="GCZ224" s="110"/>
      <c r="GDA224" s="110"/>
      <c r="GDB224" s="110"/>
      <c r="GDC224" s="110"/>
      <c r="GDD224" s="110"/>
      <c r="GDE224" s="110"/>
      <c r="GDF224" s="110"/>
      <c r="GDG224" s="110"/>
      <c r="GDH224" s="110"/>
      <c r="GDI224" s="110"/>
      <c r="GDJ224" s="110"/>
      <c r="GDK224" s="110"/>
      <c r="GDL224" s="110"/>
      <c r="GDM224" s="110"/>
      <c r="GDN224" s="110"/>
      <c r="GDO224" s="110"/>
      <c r="GDP224" s="110"/>
      <c r="GDQ224" s="110"/>
      <c r="GDR224" s="110"/>
      <c r="GDS224" s="110"/>
      <c r="GDT224" s="110"/>
      <c r="GDU224" s="110"/>
      <c r="GDV224" s="110"/>
      <c r="GDW224" s="110"/>
      <c r="GDX224" s="110"/>
      <c r="GDY224" s="110"/>
      <c r="GDZ224" s="110"/>
      <c r="GEA224" s="110"/>
      <c r="GEB224" s="110"/>
      <c r="GEC224" s="110"/>
      <c r="GED224" s="110"/>
      <c r="GEE224" s="110"/>
      <c r="GEF224" s="110"/>
      <c r="GEG224" s="110"/>
      <c r="GEH224" s="110"/>
      <c r="GEI224" s="110"/>
      <c r="GEJ224" s="110"/>
      <c r="GEK224" s="110"/>
      <c r="GEL224" s="110"/>
      <c r="GEM224" s="110"/>
      <c r="GEN224" s="110"/>
      <c r="GEO224" s="110"/>
      <c r="GEP224" s="110"/>
      <c r="GEQ224" s="110"/>
      <c r="GER224" s="110"/>
      <c r="GES224" s="110"/>
      <c r="GET224" s="110"/>
      <c r="GEU224" s="110"/>
      <c r="GEV224" s="110"/>
      <c r="GEW224" s="110"/>
      <c r="GEX224" s="110"/>
      <c r="GEY224" s="110"/>
      <c r="GEZ224" s="110"/>
      <c r="GFA224" s="110"/>
      <c r="GFB224" s="110"/>
      <c r="GFC224" s="110"/>
      <c r="GFD224" s="110"/>
      <c r="GFE224" s="110"/>
      <c r="GFF224" s="110"/>
      <c r="GFG224" s="110"/>
      <c r="GFH224" s="110"/>
      <c r="GFI224" s="110"/>
      <c r="GFJ224" s="110"/>
      <c r="GFK224" s="110"/>
      <c r="GFL224" s="110"/>
      <c r="GFM224" s="110"/>
      <c r="GFN224" s="110"/>
      <c r="GFO224" s="110"/>
      <c r="GFP224" s="110"/>
      <c r="GFQ224" s="110"/>
      <c r="GFR224" s="110"/>
      <c r="GFS224" s="110"/>
      <c r="GFT224" s="110"/>
      <c r="GFU224" s="110"/>
      <c r="GFV224" s="110"/>
      <c r="GFW224" s="110"/>
      <c r="GFX224" s="110"/>
      <c r="GFY224" s="110"/>
      <c r="GFZ224" s="110"/>
      <c r="GGA224" s="110"/>
      <c r="GGB224" s="110"/>
      <c r="GGC224" s="110"/>
      <c r="GGD224" s="110"/>
      <c r="GGE224" s="110"/>
      <c r="GGF224" s="110"/>
      <c r="GGG224" s="110"/>
      <c r="GGH224" s="110"/>
      <c r="GGI224" s="110"/>
      <c r="GGJ224" s="110"/>
      <c r="GGK224" s="110"/>
      <c r="GGL224" s="110"/>
      <c r="GGM224" s="110"/>
      <c r="GGN224" s="110"/>
      <c r="GGO224" s="110"/>
      <c r="GGP224" s="110"/>
      <c r="GGQ224" s="110"/>
      <c r="GGR224" s="110"/>
      <c r="GGS224" s="110"/>
      <c r="GGT224" s="110"/>
      <c r="GGU224" s="110"/>
      <c r="GGV224" s="110"/>
      <c r="GGW224" s="110"/>
      <c r="GGX224" s="110"/>
      <c r="GGY224" s="110"/>
      <c r="GGZ224" s="110"/>
      <c r="GHA224" s="110"/>
      <c r="GHB224" s="110"/>
      <c r="GHC224" s="110"/>
      <c r="GHD224" s="110"/>
      <c r="GHE224" s="110"/>
      <c r="GHF224" s="110"/>
      <c r="GHG224" s="110"/>
      <c r="GHH224" s="110"/>
      <c r="GHI224" s="110"/>
      <c r="GHJ224" s="110"/>
      <c r="GHK224" s="110"/>
      <c r="GHL224" s="110"/>
      <c r="GHM224" s="110"/>
      <c r="GHN224" s="110"/>
      <c r="GHO224" s="110"/>
      <c r="GHP224" s="110"/>
      <c r="GHQ224" s="110"/>
      <c r="GHR224" s="110"/>
      <c r="GHS224" s="110"/>
      <c r="GHT224" s="110"/>
      <c r="GHU224" s="110"/>
      <c r="GHV224" s="110"/>
      <c r="GHW224" s="110"/>
      <c r="GHX224" s="110"/>
      <c r="GHY224" s="110"/>
      <c r="GHZ224" s="110"/>
      <c r="GIA224" s="110"/>
      <c r="GIB224" s="110"/>
      <c r="GIC224" s="110"/>
      <c r="GID224" s="110"/>
      <c r="GIE224" s="110"/>
      <c r="GIF224" s="110"/>
      <c r="GIG224" s="110"/>
      <c r="GIH224" s="110"/>
      <c r="GII224" s="110"/>
      <c r="GIJ224" s="110"/>
      <c r="GIK224" s="110"/>
      <c r="GIL224" s="110"/>
      <c r="GIM224" s="110"/>
      <c r="GIN224" s="110"/>
      <c r="GIO224" s="110"/>
      <c r="GIP224" s="110"/>
      <c r="GIQ224" s="110"/>
      <c r="GIR224" s="110"/>
      <c r="GIS224" s="110"/>
      <c r="GIT224" s="110"/>
      <c r="GIU224" s="110"/>
      <c r="GIV224" s="110"/>
      <c r="GIW224" s="110"/>
      <c r="GIX224" s="110"/>
      <c r="GIY224" s="110"/>
      <c r="GIZ224" s="110"/>
      <c r="GJA224" s="110"/>
      <c r="GJB224" s="110"/>
      <c r="GJC224" s="110"/>
      <c r="GJD224" s="110"/>
      <c r="GJE224" s="110"/>
      <c r="GJF224" s="110"/>
      <c r="GJG224" s="110"/>
      <c r="GJH224" s="110"/>
      <c r="GJI224" s="110"/>
      <c r="GJJ224" s="110"/>
      <c r="GJK224" s="110"/>
      <c r="GJL224" s="110"/>
      <c r="GJM224" s="110"/>
      <c r="GJN224" s="110"/>
      <c r="GJO224" s="110"/>
      <c r="GJP224" s="110"/>
      <c r="GJQ224" s="110"/>
      <c r="GJR224" s="110"/>
      <c r="GJS224" s="110"/>
      <c r="GJT224" s="110"/>
      <c r="GJU224" s="110"/>
      <c r="GJV224" s="110"/>
      <c r="GJW224" s="110"/>
      <c r="GJX224" s="110"/>
      <c r="GJY224" s="110"/>
      <c r="GJZ224" s="110"/>
      <c r="GKA224" s="110"/>
      <c r="GKB224" s="110"/>
      <c r="GKC224" s="110"/>
      <c r="GKD224" s="110"/>
      <c r="GKE224" s="110"/>
      <c r="GKF224" s="110"/>
      <c r="GKG224" s="110"/>
      <c r="GKH224" s="110"/>
      <c r="GKI224" s="110"/>
      <c r="GKJ224" s="110"/>
      <c r="GKK224" s="110"/>
      <c r="GKL224" s="110"/>
      <c r="GKM224" s="110"/>
      <c r="GKN224" s="110"/>
      <c r="GKO224" s="110"/>
      <c r="GKP224" s="110"/>
      <c r="GKQ224" s="110"/>
      <c r="GKR224" s="110"/>
      <c r="GKS224" s="110"/>
      <c r="GKT224" s="110"/>
      <c r="GKU224" s="110"/>
      <c r="GKV224" s="110"/>
      <c r="GKW224" s="110"/>
      <c r="GKX224" s="110"/>
      <c r="GKY224" s="110"/>
      <c r="GKZ224" s="110"/>
      <c r="GLA224" s="110"/>
      <c r="GLB224" s="110"/>
      <c r="GLC224" s="110"/>
      <c r="GLD224" s="110"/>
      <c r="GLE224" s="110"/>
      <c r="GLF224" s="110"/>
      <c r="GLG224" s="110"/>
      <c r="GLH224" s="110"/>
      <c r="GLI224" s="110"/>
      <c r="GLJ224" s="110"/>
      <c r="GLK224" s="110"/>
      <c r="GLL224" s="110"/>
      <c r="GLM224" s="110"/>
      <c r="GLN224" s="110"/>
      <c r="GLO224" s="110"/>
      <c r="GLP224" s="110"/>
      <c r="GLQ224" s="110"/>
      <c r="GLR224" s="110"/>
      <c r="GLS224" s="110"/>
      <c r="GLT224" s="110"/>
      <c r="GLU224" s="110"/>
      <c r="GLV224" s="110"/>
      <c r="GLW224" s="110"/>
      <c r="GLX224" s="110"/>
      <c r="GLY224" s="110"/>
      <c r="GLZ224" s="110"/>
      <c r="GMA224" s="110"/>
      <c r="GMB224" s="110"/>
      <c r="GMC224" s="110"/>
      <c r="GMD224" s="110"/>
      <c r="GME224" s="110"/>
      <c r="GMF224" s="110"/>
      <c r="GMG224" s="110"/>
      <c r="GMH224" s="110"/>
      <c r="GMI224" s="110"/>
      <c r="GMJ224" s="110"/>
      <c r="GMK224" s="110"/>
      <c r="GML224" s="110"/>
      <c r="GMM224" s="110"/>
      <c r="GMN224" s="110"/>
      <c r="GMO224" s="110"/>
      <c r="GMP224" s="110"/>
      <c r="GMQ224" s="110"/>
      <c r="GMR224" s="110"/>
      <c r="GMS224" s="110"/>
      <c r="GMT224" s="110"/>
      <c r="GMU224" s="110"/>
      <c r="GMV224" s="110"/>
      <c r="GMW224" s="110"/>
      <c r="GMX224" s="110"/>
      <c r="GMY224" s="110"/>
      <c r="GMZ224" s="110"/>
      <c r="GNA224" s="110"/>
      <c r="GNB224" s="110"/>
      <c r="GNC224" s="110"/>
      <c r="GND224" s="110"/>
      <c r="GNE224" s="110"/>
      <c r="GNF224" s="110"/>
      <c r="GNG224" s="110"/>
      <c r="GNH224" s="110"/>
      <c r="GNI224" s="110"/>
      <c r="GNJ224" s="110"/>
      <c r="GNK224" s="110"/>
      <c r="GNL224" s="110"/>
      <c r="GNM224" s="110"/>
      <c r="GNN224" s="110"/>
      <c r="GNO224" s="110"/>
      <c r="GNP224" s="110"/>
      <c r="GNQ224" s="110"/>
      <c r="GNR224" s="110"/>
      <c r="GNS224" s="110"/>
      <c r="GNT224" s="110"/>
      <c r="GNU224" s="110"/>
      <c r="GNV224" s="110"/>
      <c r="GNW224" s="110"/>
      <c r="GNX224" s="110"/>
      <c r="GNY224" s="110"/>
      <c r="GNZ224" s="110"/>
      <c r="GOA224" s="110"/>
      <c r="GOB224" s="110"/>
      <c r="GOC224" s="110"/>
      <c r="GOD224" s="110"/>
      <c r="GOE224" s="110"/>
      <c r="GOF224" s="110"/>
      <c r="GOG224" s="110"/>
      <c r="GOH224" s="110"/>
      <c r="GOI224" s="110"/>
      <c r="GOJ224" s="110"/>
      <c r="GOK224" s="110"/>
      <c r="GOL224" s="110"/>
      <c r="GOM224" s="110"/>
      <c r="GON224" s="110"/>
      <c r="GOO224" s="110"/>
      <c r="GOP224" s="110"/>
      <c r="GOQ224" s="110"/>
      <c r="GOR224" s="110"/>
      <c r="GOS224" s="110"/>
      <c r="GOT224" s="110"/>
      <c r="GOU224" s="110"/>
      <c r="GOV224" s="110"/>
      <c r="GOW224" s="110"/>
      <c r="GOX224" s="110"/>
      <c r="GOY224" s="110"/>
      <c r="GOZ224" s="110"/>
      <c r="GPA224" s="110"/>
      <c r="GPB224" s="110"/>
      <c r="GPC224" s="110"/>
      <c r="GPD224" s="110"/>
      <c r="GPE224" s="110"/>
      <c r="GPF224" s="110"/>
      <c r="GPG224" s="110"/>
      <c r="GPH224" s="110"/>
      <c r="GPI224" s="110"/>
      <c r="GPJ224" s="110"/>
      <c r="GPK224" s="110"/>
      <c r="GPL224" s="110"/>
      <c r="GPM224" s="110"/>
      <c r="GPN224" s="110"/>
      <c r="GPO224" s="110"/>
      <c r="GPP224" s="110"/>
      <c r="GPQ224" s="110"/>
      <c r="GPR224" s="110"/>
      <c r="GPS224" s="110"/>
      <c r="GPT224" s="110"/>
      <c r="GPU224" s="110"/>
      <c r="GPV224" s="110"/>
      <c r="GPW224" s="110"/>
      <c r="GPX224" s="110"/>
      <c r="GPY224" s="110"/>
      <c r="GPZ224" s="110"/>
      <c r="GQA224" s="110"/>
      <c r="GQB224" s="110"/>
      <c r="GQC224" s="110"/>
      <c r="GQD224" s="110"/>
      <c r="GQE224" s="110"/>
      <c r="GQF224" s="110"/>
      <c r="GQG224" s="110"/>
      <c r="GQH224" s="110"/>
      <c r="GQI224" s="110"/>
      <c r="GQJ224" s="110"/>
      <c r="GQK224" s="110"/>
      <c r="GQL224" s="110"/>
      <c r="GQM224" s="110"/>
      <c r="GQN224" s="110"/>
      <c r="GQO224" s="110"/>
      <c r="GQP224" s="110"/>
      <c r="GQQ224" s="110"/>
      <c r="GQR224" s="110"/>
      <c r="GQS224" s="110"/>
      <c r="GQT224" s="110"/>
      <c r="GQU224" s="110"/>
      <c r="GQV224" s="110"/>
      <c r="GQW224" s="110"/>
      <c r="GQX224" s="110"/>
      <c r="GQY224" s="110"/>
      <c r="GQZ224" s="110"/>
      <c r="GRA224" s="110"/>
      <c r="GRB224" s="110"/>
      <c r="GRC224" s="110"/>
      <c r="GRD224" s="110"/>
      <c r="GRE224" s="110"/>
      <c r="GRF224" s="110"/>
      <c r="GRG224" s="110"/>
      <c r="GRH224" s="110"/>
      <c r="GRI224" s="110"/>
      <c r="GRJ224" s="110"/>
      <c r="GRK224" s="110"/>
      <c r="GRL224" s="110"/>
      <c r="GRM224" s="110"/>
      <c r="GRN224" s="110"/>
      <c r="GRO224" s="110"/>
      <c r="GRP224" s="110"/>
      <c r="GRQ224" s="110"/>
      <c r="GRR224" s="110"/>
      <c r="GRS224" s="110"/>
      <c r="GRT224" s="110"/>
      <c r="GRU224" s="110"/>
      <c r="GRV224" s="110"/>
      <c r="GRW224" s="110"/>
      <c r="GRX224" s="110"/>
      <c r="GRY224" s="110"/>
      <c r="GRZ224" s="110"/>
      <c r="GSA224" s="110"/>
      <c r="GSB224" s="110"/>
      <c r="GSC224" s="110"/>
      <c r="GSD224" s="110"/>
      <c r="GSE224" s="110"/>
      <c r="GSF224" s="110"/>
      <c r="GSG224" s="110"/>
      <c r="GSH224" s="110"/>
      <c r="GSI224" s="110"/>
      <c r="GSJ224" s="110"/>
      <c r="GSK224" s="110"/>
      <c r="GSL224" s="110"/>
      <c r="GSM224" s="110"/>
      <c r="GSN224" s="110"/>
      <c r="GSO224" s="110"/>
      <c r="GSP224" s="110"/>
      <c r="GSQ224" s="110"/>
      <c r="GSR224" s="110"/>
      <c r="GSS224" s="110"/>
      <c r="GST224" s="110"/>
      <c r="GSU224" s="110"/>
      <c r="GSV224" s="110"/>
      <c r="GSW224" s="110"/>
      <c r="GSX224" s="110"/>
      <c r="GSY224" s="110"/>
      <c r="GSZ224" s="110"/>
      <c r="GTA224" s="110"/>
      <c r="GTB224" s="110"/>
      <c r="GTC224" s="110"/>
      <c r="GTD224" s="110"/>
      <c r="GTE224" s="110"/>
      <c r="GTF224" s="110"/>
      <c r="GTG224" s="110"/>
      <c r="GTH224" s="110"/>
      <c r="GTI224" s="110"/>
      <c r="GTJ224" s="110"/>
      <c r="GTK224" s="110"/>
      <c r="GTL224" s="110"/>
      <c r="GTM224" s="110"/>
      <c r="GTN224" s="110"/>
      <c r="GTO224" s="110"/>
      <c r="GTP224" s="110"/>
      <c r="GTQ224" s="110"/>
      <c r="GTR224" s="110"/>
      <c r="GTS224" s="110"/>
      <c r="GTT224" s="110"/>
      <c r="GTU224" s="110"/>
      <c r="GTV224" s="110"/>
      <c r="GTW224" s="110"/>
      <c r="GTX224" s="110"/>
      <c r="GTY224" s="110"/>
      <c r="GTZ224" s="110"/>
      <c r="GUA224" s="110"/>
      <c r="GUB224" s="110"/>
      <c r="GUC224" s="110"/>
      <c r="GUD224" s="110"/>
      <c r="GUE224" s="110"/>
      <c r="GUF224" s="110"/>
      <c r="GUG224" s="110"/>
      <c r="GUH224" s="110"/>
      <c r="GUI224" s="110"/>
      <c r="GUJ224" s="110"/>
      <c r="GUK224" s="110"/>
      <c r="GUL224" s="110"/>
      <c r="GUM224" s="110"/>
      <c r="GUN224" s="110"/>
      <c r="GUO224" s="110"/>
      <c r="GUP224" s="110"/>
      <c r="GUQ224" s="110"/>
      <c r="GUR224" s="110"/>
      <c r="GUS224" s="110"/>
      <c r="GUT224" s="110"/>
      <c r="GUU224" s="110"/>
      <c r="GUV224" s="110"/>
      <c r="GUW224" s="110"/>
      <c r="GUX224" s="110"/>
      <c r="GUY224" s="110"/>
      <c r="GUZ224" s="110"/>
      <c r="GVA224" s="110"/>
      <c r="GVB224" s="110"/>
      <c r="GVC224" s="110"/>
      <c r="GVD224" s="110"/>
      <c r="GVE224" s="110"/>
      <c r="GVF224" s="110"/>
      <c r="GVG224" s="110"/>
      <c r="GVH224" s="110"/>
      <c r="GVI224" s="110"/>
      <c r="GVJ224" s="110"/>
      <c r="GVK224" s="110"/>
      <c r="GVL224" s="110"/>
      <c r="GVM224" s="110"/>
      <c r="GVN224" s="110"/>
      <c r="GVO224" s="110"/>
      <c r="GVP224" s="110"/>
      <c r="GVQ224" s="110"/>
      <c r="GVR224" s="110"/>
      <c r="GVS224" s="110"/>
      <c r="GVT224" s="110"/>
      <c r="GVU224" s="110"/>
      <c r="GVV224" s="110"/>
      <c r="GVW224" s="110"/>
      <c r="GVX224" s="110"/>
      <c r="GVY224" s="110"/>
      <c r="GVZ224" s="110"/>
      <c r="GWA224" s="110"/>
      <c r="GWB224" s="110"/>
      <c r="GWC224" s="110"/>
      <c r="GWD224" s="110"/>
      <c r="GWE224" s="110"/>
      <c r="GWF224" s="110"/>
      <c r="GWG224" s="110"/>
      <c r="GWH224" s="110"/>
      <c r="GWI224" s="110"/>
      <c r="GWJ224" s="110"/>
      <c r="GWK224" s="110"/>
      <c r="GWL224" s="110"/>
      <c r="GWM224" s="110"/>
      <c r="GWN224" s="110"/>
      <c r="GWO224" s="110"/>
      <c r="GWP224" s="110"/>
      <c r="GWQ224" s="110"/>
      <c r="GWR224" s="110"/>
      <c r="GWS224" s="110"/>
      <c r="GWT224" s="110"/>
      <c r="GWU224" s="110"/>
      <c r="GWV224" s="110"/>
      <c r="GWW224" s="110"/>
      <c r="GWX224" s="110"/>
      <c r="GWY224" s="110"/>
      <c r="GWZ224" s="110"/>
      <c r="GXA224" s="110"/>
      <c r="GXB224" s="110"/>
      <c r="GXC224" s="110"/>
      <c r="GXD224" s="110"/>
      <c r="GXE224" s="110"/>
      <c r="GXF224" s="110"/>
      <c r="GXG224" s="110"/>
      <c r="GXH224" s="110"/>
      <c r="GXI224" s="110"/>
      <c r="GXJ224" s="110"/>
      <c r="GXK224" s="110"/>
      <c r="GXL224" s="110"/>
      <c r="GXM224" s="110"/>
      <c r="GXN224" s="110"/>
      <c r="GXO224" s="110"/>
      <c r="GXP224" s="110"/>
      <c r="GXQ224" s="110"/>
      <c r="GXR224" s="110"/>
      <c r="GXS224" s="110"/>
      <c r="GXT224" s="110"/>
      <c r="GXU224" s="110"/>
      <c r="GXV224" s="110"/>
      <c r="GXW224" s="110"/>
      <c r="GXX224" s="110"/>
      <c r="GXY224" s="110"/>
      <c r="GXZ224" s="110"/>
      <c r="GYA224" s="110"/>
      <c r="GYB224" s="110"/>
      <c r="GYC224" s="110"/>
      <c r="GYD224" s="110"/>
      <c r="GYE224" s="110"/>
      <c r="GYF224" s="110"/>
      <c r="GYG224" s="110"/>
      <c r="GYH224" s="110"/>
      <c r="GYI224" s="110"/>
      <c r="GYJ224" s="110"/>
      <c r="GYK224" s="110"/>
      <c r="GYL224" s="110"/>
      <c r="GYM224" s="110"/>
      <c r="GYN224" s="110"/>
      <c r="GYO224" s="110"/>
      <c r="GYP224" s="110"/>
      <c r="GYQ224" s="110"/>
      <c r="GYR224" s="110"/>
      <c r="GYS224" s="110"/>
      <c r="GYT224" s="110"/>
      <c r="GYU224" s="110"/>
      <c r="GYV224" s="110"/>
      <c r="GYW224" s="110"/>
      <c r="GYX224" s="110"/>
      <c r="GYY224" s="110"/>
      <c r="GYZ224" s="110"/>
      <c r="GZA224" s="110"/>
      <c r="GZB224" s="110"/>
      <c r="GZC224" s="110"/>
      <c r="GZD224" s="110"/>
      <c r="GZE224" s="110"/>
      <c r="GZF224" s="110"/>
      <c r="GZG224" s="110"/>
      <c r="GZH224" s="110"/>
      <c r="GZI224" s="110"/>
      <c r="GZJ224" s="110"/>
      <c r="GZK224" s="110"/>
      <c r="GZL224" s="110"/>
      <c r="GZM224" s="110"/>
      <c r="GZN224" s="110"/>
      <c r="GZO224" s="110"/>
      <c r="GZP224" s="110"/>
      <c r="GZQ224" s="110"/>
      <c r="GZR224" s="110"/>
      <c r="GZS224" s="110"/>
      <c r="GZT224" s="110"/>
      <c r="GZU224" s="110"/>
      <c r="GZV224" s="110"/>
      <c r="GZW224" s="110"/>
      <c r="GZX224" s="110"/>
      <c r="GZY224" s="110"/>
      <c r="GZZ224" s="110"/>
      <c r="HAA224" s="110"/>
      <c r="HAB224" s="110"/>
      <c r="HAC224" s="110"/>
      <c r="HAD224" s="110"/>
      <c r="HAE224" s="110"/>
      <c r="HAF224" s="110"/>
      <c r="HAG224" s="110"/>
      <c r="HAH224" s="110"/>
      <c r="HAI224" s="110"/>
      <c r="HAJ224" s="110"/>
      <c r="HAK224" s="110"/>
      <c r="HAL224" s="110"/>
      <c r="HAM224" s="110"/>
      <c r="HAN224" s="110"/>
      <c r="HAO224" s="110"/>
      <c r="HAP224" s="110"/>
      <c r="HAQ224" s="110"/>
      <c r="HAR224" s="110"/>
      <c r="HAS224" s="110"/>
      <c r="HAT224" s="110"/>
      <c r="HAU224" s="110"/>
      <c r="HAV224" s="110"/>
      <c r="HAW224" s="110"/>
      <c r="HAX224" s="110"/>
      <c r="HAY224" s="110"/>
      <c r="HAZ224" s="110"/>
      <c r="HBA224" s="110"/>
      <c r="HBB224" s="110"/>
      <c r="HBC224" s="110"/>
      <c r="HBD224" s="110"/>
      <c r="HBE224" s="110"/>
      <c r="HBF224" s="110"/>
      <c r="HBG224" s="110"/>
      <c r="HBH224" s="110"/>
      <c r="HBI224" s="110"/>
      <c r="HBJ224" s="110"/>
      <c r="HBK224" s="110"/>
      <c r="HBL224" s="110"/>
      <c r="HBM224" s="110"/>
      <c r="HBN224" s="110"/>
      <c r="HBO224" s="110"/>
      <c r="HBP224" s="110"/>
      <c r="HBQ224" s="110"/>
      <c r="HBR224" s="110"/>
      <c r="HBS224" s="110"/>
      <c r="HBT224" s="110"/>
      <c r="HBU224" s="110"/>
      <c r="HBV224" s="110"/>
      <c r="HBW224" s="110"/>
      <c r="HBX224" s="110"/>
      <c r="HBY224" s="110"/>
      <c r="HBZ224" s="110"/>
      <c r="HCA224" s="110"/>
      <c r="HCB224" s="110"/>
      <c r="HCC224" s="110"/>
      <c r="HCD224" s="110"/>
      <c r="HCE224" s="110"/>
      <c r="HCF224" s="110"/>
      <c r="HCG224" s="110"/>
      <c r="HCH224" s="110"/>
      <c r="HCI224" s="110"/>
      <c r="HCJ224" s="110"/>
      <c r="HCK224" s="110"/>
      <c r="HCL224" s="110"/>
      <c r="HCM224" s="110"/>
      <c r="HCN224" s="110"/>
      <c r="HCO224" s="110"/>
      <c r="HCP224" s="110"/>
      <c r="HCQ224" s="110"/>
      <c r="HCR224" s="110"/>
      <c r="HCS224" s="110"/>
      <c r="HCT224" s="110"/>
      <c r="HCU224" s="110"/>
      <c r="HCV224" s="110"/>
      <c r="HCW224" s="110"/>
      <c r="HCX224" s="110"/>
      <c r="HCY224" s="110"/>
      <c r="HCZ224" s="110"/>
      <c r="HDA224" s="110"/>
      <c r="HDB224" s="110"/>
      <c r="HDC224" s="110"/>
      <c r="HDD224" s="110"/>
      <c r="HDE224" s="110"/>
      <c r="HDF224" s="110"/>
      <c r="HDG224" s="110"/>
      <c r="HDH224" s="110"/>
      <c r="HDI224" s="110"/>
      <c r="HDJ224" s="110"/>
      <c r="HDK224" s="110"/>
      <c r="HDL224" s="110"/>
      <c r="HDM224" s="110"/>
      <c r="HDN224" s="110"/>
      <c r="HDO224" s="110"/>
      <c r="HDP224" s="110"/>
      <c r="HDQ224" s="110"/>
      <c r="HDR224" s="110"/>
      <c r="HDS224" s="110"/>
      <c r="HDT224" s="110"/>
      <c r="HDU224" s="110"/>
      <c r="HDV224" s="110"/>
      <c r="HDW224" s="110"/>
      <c r="HDX224" s="110"/>
      <c r="HDY224" s="110"/>
      <c r="HDZ224" s="110"/>
      <c r="HEA224" s="110"/>
      <c r="HEB224" s="110"/>
      <c r="HEC224" s="110"/>
      <c r="HED224" s="110"/>
      <c r="HEE224" s="110"/>
      <c r="HEF224" s="110"/>
      <c r="HEG224" s="110"/>
      <c r="HEH224" s="110"/>
      <c r="HEI224" s="110"/>
      <c r="HEJ224" s="110"/>
      <c r="HEK224" s="110"/>
      <c r="HEL224" s="110"/>
      <c r="HEM224" s="110"/>
      <c r="HEN224" s="110"/>
      <c r="HEO224" s="110"/>
      <c r="HEP224" s="110"/>
      <c r="HEQ224" s="110"/>
      <c r="HER224" s="110"/>
      <c r="HES224" s="110"/>
      <c r="HET224" s="110"/>
      <c r="HEU224" s="110"/>
      <c r="HEV224" s="110"/>
      <c r="HEW224" s="110"/>
      <c r="HEX224" s="110"/>
      <c r="HEY224" s="110"/>
      <c r="HEZ224" s="110"/>
      <c r="HFA224" s="110"/>
      <c r="HFB224" s="110"/>
      <c r="HFC224" s="110"/>
      <c r="HFD224" s="110"/>
      <c r="HFE224" s="110"/>
      <c r="HFF224" s="110"/>
      <c r="HFG224" s="110"/>
      <c r="HFH224" s="110"/>
      <c r="HFI224" s="110"/>
      <c r="HFJ224" s="110"/>
      <c r="HFK224" s="110"/>
      <c r="HFL224" s="110"/>
      <c r="HFM224" s="110"/>
      <c r="HFN224" s="110"/>
      <c r="HFO224" s="110"/>
      <c r="HFP224" s="110"/>
      <c r="HFQ224" s="110"/>
      <c r="HFR224" s="110"/>
      <c r="HFS224" s="110"/>
      <c r="HFT224" s="110"/>
      <c r="HFU224" s="110"/>
      <c r="HFV224" s="110"/>
      <c r="HFW224" s="110"/>
      <c r="HFX224" s="110"/>
      <c r="HFY224" s="110"/>
      <c r="HFZ224" s="110"/>
      <c r="HGA224" s="110"/>
      <c r="HGB224" s="110"/>
      <c r="HGC224" s="110"/>
      <c r="HGD224" s="110"/>
      <c r="HGE224" s="110"/>
      <c r="HGF224" s="110"/>
      <c r="HGG224" s="110"/>
      <c r="HGH224" s="110"/>
      <c r="HGI224" s="110"/>
      <c r="HGJ224" s="110"/>
      <c r="HGK224" s="110"/>
      <c r="HGL224" s="110"/>
      <c r="HGM224" s="110"/>
      <c r="HGN224" s="110"/>
      <c r="HGO224" s="110"/>
      <c r="HGP224" s="110"/>
      <c r="HGQ224" s="110"/>
      <c r="HGR224" s="110"/>
      <c r="HGS224" s="110"/>
      <c r="HGT224" s="110"/>
      <c r="HGU224" s="110"/>
      <c r="HGV224" s="110"/>
      <c r="HGW224" s="110"/>
      <c r="HGX224" s="110"/>
      <c r="HGY224" s="110"/>
      <c r="HGZ224" s="110"/>
      <c r="HHA224" s="110"/>
      <c r="HHB224" s="110"/>
      <c r="HHC224" s="110"/>
      <c r="HHD224" s="110"/>
      <c r="HHE224" s="110"/>
      <c r="HHF224" s="110"/>
      <c r="HHG224" s="110"/>
      <c r="HHH224" s="110"/>
      <c r="HHI224" s="110"/>
      <c r="HHJ224" s="110"/>
      <c r="HHK224" s="110"/>
      <c r="HHL224" s="110"/>
      <c r="HHM224" s="110"/>
      <c r="HHN224" s="110"/>
      <c r="HHO224" s="110"/>
      <c r="HHP224" s="110"/>
      <c r="HHQ224" s="110"/>
      <c r="HHR224" s="110"/>
      <c r="HHS224" s="110"/>
      <c r="HHT224" s="110"/>
      <c r="HHU224" s="110"/>
      <c r="HHV224" s="110"/>
      <c r="HHW224" s="110"/>
      <c r="HHX224" s="110"/>
      <c r="HHY224" s="110"/>
      <c r="HHZ224" s="110"/>
      <c r="HIA224" s="110"/>
      <c r="HIB224" s="110"/>
      <c r="HIC224" s="110"/>
      <c r="HID224" s="110"/>
      <c r="HIE224" s="110"/>
      <c r="HIF224" s="110"/>
      <c r="HIG224" s="110"/>
      <c r="HIH224" s="110"/>
      <c r="HII224" s="110"/>
      <c r="HIJ224" s="110"/>
      <c r="HIK224" s="110"/>
      <c r="HIL224" s="110"/>
      <c r="HIM224" s="110"/>
      <c r="HIN224" s="110"/>
      <c r="HIO224" s="110"/>
      <c r="HIP224" s="110"/>
      <c r="HIQ224" s="110"/>
      <c r="HIR224" s="110"/>
      <c r="HIS224" s="110"/>
      <c r="HIT224" s="110"/>
      <c r="HIU224" s="110"/>
      <c r="HIV224" s="110"/>
      <c r="HIW224" s="110"/>
      <c r="HIX224" s="110"/>
      <c r="HIY224" s="110"/>
      <c r="HIZ224" s="110"/>
      <c r="HJA224" s="110"/>
      <c r="HJB224" s="110"/>
      <c r="HJC224" s="110"/>
      <c r="HJD224" s="110"/>
      <c r="HJE224" s="110"/>
      <c r="HJF224" s="110"/>
      <c r="HJG224" s="110"/>
      <c r="HJH224" s="110"/>
      <c r="HJI224" s="110"/>
      <c r="HJJ224" s="110"/>
      <c r="HJK224" s="110"/>
      <c r="HJL224" s="110"/>
      <c r="HJM224" s="110"/>
      <c r="HJN224" s="110"/>
      <c r="HJO224" s="110"/>
      <c r="HJP224" s="110"/>
      <c r="HJQ224" s="110"/>
      <c r="HJR224" s="110"/>
      <c r="HJS224" s="110"/>
      <c r="HJT224" s="110"/>
      <c r="HJU224" s="110"/>
      <c r="HJV224" s="110"/>
      <c r="HJW224" s="110"/>
      <c r="HJX224" s="110"/>
      <c r="HJY224" s="110"/>
      <c r="HJZ224" s="110"/>
      <c r="HKA224" s="110"/>
      <c r="HKB224" s="110"/>
      <c r="HKC224" s="110"/>
      <c r="HKD224" s="110"/>
      <c r="HKE224" s="110"/>
      <c r="HKF224" s="110"/>
      <c r="HKG224" s="110"/>
      <c r="HKH224" s="110"/>
      <c r="HKI224" s="110"/>
      <c r="HKJ224" s="110"/>
      <c r="HKK224" s="110"/>
      <c r="HKL224" s="110"/>
      <c r="HKM224" s="110"/>
      <c r="HKN224" s="110"/>
      <c r="HKO224" s="110"/>
      <c r="HKP224" s="110"/>
      <c r="HKQ224" s="110"/>
      <c r="HKR224" s="110"/>
      <c r="HKS224" s="110"/>
      <c r="HKT224" s="110"/>
      <c r="HKU224" s="110"/>
      <c r="HKV224" s="110"/>
      <c r="HKW224" s="110"/>
      <c r="HKX224" s="110"/>
      <c r="HKY224" s="110"/>
      <c r="HKZ224" s="110"/>
      <c r="HLA224" s="110"/>
      <c r="HLB224" s="110"/>
      <c r="HLC224" s="110"/>
      <c r="HLD224" s="110"/>
      <c r="HLE224" s="110"/>
      <c r="HLF224" s="110"/>
      <c r="HLG224" s="110"/>
      <c r="HLH224" s="110"/>
      <c r="HLI224" s="110"/>
      <c r="HLJ224" s="110"/>
      <c r="HLK224" s="110"/>
      <c r="HLL224" s="110"/>
      <c r="HLM224" s="110"/>
      <c r="HLN224" s="110"/>
      <c r="HLO224" s="110"/>
      <c r="HLP224" s="110"/>
      <c r="HLQ224" s="110"/>
      <c r="HLR224" s="110"/>
      <c r="HLS224" s="110"/>
      <c r="HLT224" s="110"/>
      <c r="HLU224" s="110"/>
      <c r="HLV224" s="110"/>
      <c r="HLW224" s="110"/>
      <c r="HLX224" s="110"/>
      <c r="HLY224" s="110"/>
      <c r="HLZ224" s="110"/>
      <c r="HMA224" s="110"/>
      <c r="HMB224" s="110"/>
      <c r="HMC224" s="110"/>
      <c r="HMD224" s="110"/>
      <c r="HME224" s="110"/>
      <c r="HMF224" s="110"/>
      <c r="HMG224" s="110"/>
      <c r="HMH224" s="110"/>
      <c r="HMI224" s="110"/>
      <c r="HMJ224" s="110"/>
      <c r="HMK224" s="110"/>
      <c r="HML224" s="110"/>
      <c r="HMM224" s="110"/>
      <c r="HMN224" s="110"/>
      <c r="HMO224" s="110"/>
      <c r="HMP224" s="110"/>
      <c r="HMQ224" s="110"/>
      <c r="HMR224" s="110"/>
      <c r="HMS224" s="110"/>
      <c r="HMT224" s="110"/>
      <c r="HMU224" s="110"/>
      <c r="HMV224" s="110"/>
      <c r="HMW224" s="110"/>
      <c r="HMX224" s="110"/>
      <c r="HMY224" s="110"/>
      <c r="HMZ224" s="110"/>
      <c r="HNA224" s="110"/>
      <c r="HNB224" s="110"/>
      <c r="HNC224" s="110"/>
      <c r="HND224" s="110"/>
      <c r="HNE224" s="110"/>
      <c r="HNF224" s="110"/>
      <c r="HNG224" s="110"/>
      <c r="HNH224" s="110"/>
      <c r="HNI224" s="110"/>
      <c r="HNJ224" s="110"/>
      <c r="HNK224" s="110"/>
      <c r="HNL224" s="110"/>
      <c r="HNM224" s="110"/>
      <c r="HNN224" s="110"/>
      <c r="HNO224" s="110"/>
      <c r="HNP224" s="110"/>
      <c r="HNQ224" s="110"/>
      <c r="HNR224" s="110"/>
      <c r="HNS224" s="110"/>
      <c r="HNT224" s="110"/>
      <c r="HNU224" s="110"/>
      <c r="HNV224" s="110"/>
      <c r="HNW224" s="110"/>
      <c r="HNX224" s="110"/>
      <c r="HNY224" s="110"/>
      <c r="HNZ224" s="110"/>
      <c r="HOA224" s="110"/>
      <c r="HOB224" s="110"/>
      <c r="HOC224" s="110"/>
      <c r="HOD224" s="110"/>
      <c r="HOE224" s="110"/>
      <c r="HOF224" s="110"/>
      <c r="HOG224" s="110"/>
      <c r="HOH224" s="110"/>
      <c r="HOI224" s="110"/>
      <c r="HOJ224" s="110"/>
      <c r="HOK224" s="110"/>
      <c r="HOL224" s="110"/>
      <c r="HOM224" s="110"/>
      <c r="HON224" s="110"/>
      <c r="HOO224" s="110"/>
      <c r="HOP224" s="110"/>
      <c r="HOQ224" s="110"/>
      <c r="HOR224" s="110"/>
      <c r="HOS224" s="110"/>
      <c r="HOT224" s="110"/>
      <c r="HOU224" s="110"/>
      <c r="HOV224" s="110"/>
      <c r="HOW224" s="110"/>
      <c r="HOX224" s="110"/>
      <c r="HOY224" s="110"/>
      <c r="HOZ224" s="110"/>
      <c r="HPA224" s="110"/>
      <c r="HPB224" s="110"/>
      <c r="HPC224" s="110"/>
      <c r="HPD224" s="110"/>
      <c r="HPE224" s="110"/>
      <c r="HPF224" s="110"/>
      <c r="HPG224" s="110"/>
      <c r="HPH224" s="110"/>
      <c r="HPI224" s="110"/>
      <c r="HPJ224" s="110"/>
      <c r="HPK224" s="110"/>
      <c r="HPL224" s="110"/>
      <c r="HPM224" s="110"/>
      <c r="HPN224" s="110"/>
      <c r="HPO224" s="110"/>
      <c r="HPP224" s="110"/>
      <c r="HPQ224" s="110"/>
      <c r="HPR224" s="110"/>
      <c r="HPS224" s="110"/>
      <c r="HPT224" s="110"/>
      <c r="HPU224" s="110"/>
      <c r="HPV224" s="110"/>
      <c r="HPW224" s="110"/>
      <c r="HPX224" s="110"/>
      <c r="HPY224" s="110"/>
      <c r="HPZ224" s="110"/>
      <c r="HQA224" s="110"/>
      <c r="HQB224" s="110"/>
      <c r="HQC224" s="110"/>
      <c r="HQD224" s="110"/>
      <c r="HQE224" s="110"/>
      <c r="HQF224" s="110"/>
      <c r="HQG224" s="110"/>
      <c r="HQH224" s="110"/>
      <c r="HQI224" s="110"/>
      <c r="HQJ224" s="110"/>
      <c r="HQK224" s="110"/>
      <c r="HQL224" s="110"/>
      <c r="HQM224" s="110"/>
      <c r="HQN224" s="110"/>
      <c r="HQO224" s="110"/>
      <c r="HQP224" s="110"/>
      <c r="HQQ224" s="110"/>
      <c r="HQR224" s="110"/>
      <c r="HQS224" s="110"/>
      <c r="HQT224" s="110"/>
      <c r="HQU224" s="110"/>
      <c r="HQV224" s="110"/>
      <c r="HQW224" s="110"/>
      <c r="HQX224" s="110"/>
      <c r="HQY224" s="110"/>
      <c r="HQZ224" s="110"/>
      <c r="HRA224" s="110"/>
      <c r="HRB224" s="110"/>
      <c r="HRC224" s="110"/>
      <c r="HRD224" s="110"/>
      <c r="HRE224" s="110"/>
      <c r="HRF224" s="110"/>
      <c r="HRG224" s="110"/>
      <c r="HRH224" s="110"/>
      <c r="HRI224" s="110"/>
      <c r="HRJ224" s="110"/>
      <c r="HRK224" s="110"/>
      <c r="HRL224" s="110"/>
      <c r="HRM224" s="110"/>
      <c r="HRN224" s="110"/>
      <c r="HRO224" s="110"/>
      <c r="HRP224" s="110"/>
      <c r="HRQ224" s="110"/>
      <c r="HRR224" s="110"/>
      <c r="HRS224" s="110"/>
      <c r="HRT224" s="110"/>
      <c r="HRU224" s="110"/>
      <c r="HRV224" s="110"/>
      <c r="HRW224" s="110"/>
      <c r="HRX224" s="110"/>
      <c r="HRY224" s="110"/>
      <c r="HRZ224" s="110"/>
      <c r="HSA224" s="110"/>
      <c r="HSB224" s="110"/>
      <c r="HSC224" s="110"/>
      <c r="HSD224" s="110"/>
      <c r="HSE224" s="110"/>
      <c r="HSF224" s="110"/>
      <c r="HSG224" s="110"/>
      <c r="HSH224" s="110"/>
      <c r="HSI224" s="110"/>
      <c r="HSJ224" s="110"/>
      <c r="HSK224" s="110"/>
      <c r="HSL224" s="110"/>
      <c r="HSM224" s="110"/>
      <c r="HSN224" s="110"/>
      <c r="HSO224" s="110"/>
      <c r="HSP224" s="110"/>
      <c r="HSQ224" s="110"/>
      <c r="HSR224" s="110"/>
      <c r="HSS224" s="110"/>
      <c r="HST224" s="110"/>
      <c r="HSU224" s="110"/>
      <c r="HSV224" s="110"/>
      <c r="HSW224" s="110"/>
      <c r="HSX224" s="110"/>
      <c r="HSY224" s="110"/>
      <c r="HSZ224" s="110"/>
      <c r="HTA224" s="110"/>
      <c r="HTB224" s="110"/>
      <c r="HTC224" s="110"/>
      <c r="HTD224" s="110"/>
      <c r="HTE224" s="110"/>
      <c r="HTF224" s="110"/>
      <c r="HTG224" s="110"/>
      <c r="HTH224" s="110"/>
      <c r="HTI224" s="110"/>
      <c r="HTJ224" s="110"/>
      <c r="HTK224" s="110"/>
      <c r="HTL224" s="110"/>
      <c r="HTM224" s="110"/>
      <c r="HTN224" s="110"/>
      <c r="HTO224" s="110"/>
      <c r="HTP224" s="110"/>
      <c r="HTQ224" s="110"/>
      <c r="HTR224" s="110"/>
      <c r="HTS224" s="110"/>
      <c r="HTT224" s="110"/>
      <c r="HTU224" s="110"/>
      <c r="HTV224" s="110"/>
      <c r="HTW224" s="110"/>
      <c r="HTX224" s="110"/>
      <c r="HTY224" s="110"/>
      <c r="HTZ224" s="110"/>
      <c r="HUA224" s="110"/>
      <c r="HUB224" s="110"/>
      <c r="HUC224" s="110"/>
      <c r="HUD224" s="110"/>
      <c r="HUE224" s="110"/>
      <c r="HUF224" s="110"/>
      <c r="HUG224" s="110"/>
      <c r="HUH224" s="110"/>
      <c r="HUI224" s="110"/>
      <c r="HUJ224" s="110"/>
      <c r="HUK224" s="110"/>
      <c r="HUL224" s="110"/>
      <c r="HUM224" s="110"/>
      <c r="HUN224" s="110"/>
      <c r="HUO224" s="110"/>
      <c r="HUP224" s="110"/>
      <c r="HUQ224" s="110"/>
      <c r="HUR224" s="110"/>
      <c r="HUS224" s="110"/>
      <c r="HUT224" s="110"/>
      <c r="HUU224" s="110"/>
      <c r="HUV224" s="110"/>
      <c r="HUW224" s="110"/>
      <c r="HUX224" s="110"/>
      <c r="HUY224" s="110"/>
      <c r="HUZ224" s="110"/>
      <c r="HVA224" s="110"/>
      <c r="HVB224" s="110"/>
      <c r="HVC224" s="110"/>
      <c r="HVD224" s="110"/>
      <c r="HVE224" s="110"/>
      <c r="HVF224" s="110"/>
      <c r="HVG224" s="110"/>
      <c r="HVH224" s="110"/>
      <c r="HVI224" s="110"/>
      <c r="HVJ224" s="110"/>
      <c r="HVK224" s="110"/>
      <c r="HVL224" s="110"/>
      <c r="HVM224" s="110"/>
      <c r="HVN224" s="110"/>
      <c r="HVO224" s="110"/>
      <c r="HVP224" s="110"/>
      <c r="HVQ224" s="110"/>
      <c r="HVR224" s="110"/>
      <c r="HVS224" s="110"/>
      <c r="HVT224" s="110"/>
      <c r="HVU224" s="110"/>
      <c r="HVV224" s="110"/>
      <c r="HVW224" s="110"/>
      <c r="HVX224" s="110"/>
      <c r="HVY224" s="110"/>
      <c r="HVZ224" s="110"/>
      <c r="HWA224" s="110"/>
      <c r="HWB224" s="110"/>
      <c r="HWC224" s="110"/>
      <c r="HWD224" s="110"/>
      <c r="HWE224" s="110"/>
      <c r="HWF224" s="110"/>
      <c r="HWG224" s="110"/>
      <c r="HWH224" s="110"/>
      <c r="HWI224" s="110"/>
      <c r="HWJ224" s="110"/>
      <c r="HWK224" s="110"/>
      <c r="HWL224" s="110"/>
      <c r="HWM224" s="110"/>
      <c r="HWN224" s="110"/>
      <c r="HWO224" s="110"/>
      <c r="HWP224" s="110"/>
      <c r="HWQ224" s="110"/>
      <c r="HWR224" s="110"/>
      <c r="HWS224" s="110"/>
      <c r="HWT224" s="110"/>
      <c r="HWU224" s="110"/>
      <c r="HWV224" s="110"/>
      <c r="HWW224" s="110"/>
      <c r="HWX224" s="110"/>
      <c r="HWY224" s="110"/>
      <c r="HWZ224" s="110"/>
      <c r="HXA224" s="110"/>
      <c r="HXB224" s="110"/>
      <c r="HXC224" s="110"/>
      <c r="HXD224" s="110"/>
      <c r="HXE224" s="110"/>
      <c r="HXF224" s="110"/>
      <c r="HXG224" s="110"/>
      <c r="HXH224" s="110"/>
      <c r="HXI224" s="110"/>
      <c r="HXJ224" s="110"/>
      <c r="HXK224" s="110"/>
      <c r="HXL224" s="110"/>
      <c r="HXM224" s="110"/>
      <c r="HXN224" s="110"/>
      <c r="HXO224" s="110"/>
      <c r="HXP224" s="110"/>
      <c r="HXQ224" s="110"/>
      <c r="HXR224" s="110"/>
      <c r="HXS224" s="110"/>
      <c r="HXT224" s="110"/>
      <c r="HXU224" s="110"/>
      <c r="HXV224" s="110"/>
      <c r="HXW224" s="110"/>
      <c r="HXX224" s="110"/>
      <c r="HXY224" s="110"/>
      <c r="HXZ224" s="110"/>
      <c r="HYA224" s="110"/>
      <c r="HYB224" s="110"/>
      <c r="HYC224" s="110"/>
      <c r="HYD224" s="110"/>
      <c r="HYE224" s="110"/>
      <c r="HYF224" s="110"/>
      <c r="HYG224" s="110"/>
      <c r="HYH224" s="110"/>
      <c r="HYI224" s="110"/>
      <c r="HYJ224" s="110"/>
      <c r="HYK224" s="110"/>
      <c r="HYL224" s="110"/>
      <c r="HYM224" s="110"/>
      <c r="HYN224" s="110"/>
      <c r="HYO224" s="110"/>
      <c r="HYP224" s="110"/>
      <c r="HYQ224" s="110"/>
      <c r="HYR224" s="110"/>
      <c r="HYS224" s="110"/>
      <c r="HYT224" s="110"/>
      <c r="HYU224" s="110"/>
      <c r="HYV224" s="110"/>
      <c r="HYW224" s="110"/>
      <c r="HYX224" s="110"/>
      <c r="HYY224" s="110"/>
      <c r="HYZ224" s="110"/>
      <c r="HZA224" s="110"/>
      <c r="HZB224" s="110"/>
      <c r="HZC224" s="110"/>
      <c r="HZD224" s="110"/>
      <c r="HZE224" s="110"/>
      <c r="HZF224" s="110"/>
      <c r="HZG224" s="110"/>
      <c r="HZH224" s="110"/>
      <c r="HZI224" s="110"/>
      <c r="HZJ224" s="110"/>
      <c r="HZK224" s="110"/>
      <c r="HZL224" s="110"/>
      <c r="HZM224" s="110"/>
      <c r="HZN224" s="110"/>
      <c r="HZO224" s="110"/>
      <c r="HZP224" s="110"/>
      <c r="HZQ224" s="110"/>
      <c r="HZR224" s="110"/>
      <c r="HZS224" s="110"/>
      <c r="HZT224" s="110"/>
      <c r="HZU224" s="110"/>
      <c r="HZV224" s="110"/>
      <c r="HZW224" s="110"/>
      <c r="HZX224" s="110"/>
      <c r="HZY224" s="110"/>
      <c r="HZZ224" s="110"/>
      <c r="IAA224" s="110"/>
      <c r="IAB224" s="110"/>
      <c r="IAC224" s="110"/>
      <c r="IAD224" s="110"/>
      <c r="IAE224" s="110"/>
      <c r="IAF224" s="110"/>
      <c r="IAG224" s="110"/>
      <c r="IAH224" s="110"/>
      <c r="IAI224" s="110"/>
      <c r="IAJ224" s="110"/>
      <c r="IAK224" s="110"/>
      <c r="IAL224" s="110"/>
      <c r="IAM224" s="110"/>
      <c r="IAN224" s="110"/>
      <c r="IAO224" s="110"/>
      <c r="IAP224" s="110"/>
      <c r="IAQ224" s="110"/>
      <c r="IAR224" s="110"/>
      <c r="IAS224" s="110"/>
      <c r="IAT224" s="110"/>
      <c r="IAU224" s="110"/>
      <c r="IAV224" s="110"/>
      <c r="IAW224" s="110"/>
      <c r="IAX224" s="110"/>
      <c r="IAY224" s="110"/>
      <c r="IAZ224" s="110"/>
      <c r="IBA224" s="110"/>
      <c r="IBB224" s="110"/>
      <c r="IBC224" s="110"/>
      <c r="IBD224" s="110"/>
      <c r="IBE224" s="110"/>
      <c r="IBF224" s="110"/>
      <c r="IBG224" s="110"/>
      <c r="IBH224" s="110"/>
      <c r="IBI224" s="110"/>
      <c r="IBJ224" s="110"/>
      <c r="IBK224" s="110"/>
      <c r="IBL224" s="110"/>
      <c r="IBM224" s="110"/>
      <c r="IBN224" s="110"/>
      <c r="IBO224" s="110"/>
      <c r="IBP224" s="110"/>
      <c r="IBQ224" s="110"/>
      <c r="IBR224" s="110"/>
      <c r="IBS224" s="110"/>
      <c r="IBT224" s="110"/>
      <c r="IBU224" s="110"/>
      <c r="IBV224" s="110"/>
      <c r="IBW224" s="110"/>
      <c r="IBX224" s="110"/>
      <c r="IBY224" s="110"/>
      <c r="IBZ224" s="110"/>
      <c r="ICA224" s="110"/>
      <c r="ICB224" s="110"/>
      <c r="ICC224" s="110"/>
      <c r="ICD224" s="110"/>
      <c r="ICE224" s="110"/>
      <c r="ICF224" s="110"/>
      <c r="ICG224" s="110"/>
      <c r="ICH224" s="110"/>
      <c r="ICI224" s="110"/>
      <c r="ICJ224" s="110"/>
      <c r="ICK224" s="110"/>
      <c r="ICL224" s="110"/>
      <c r="ICM224" s="110"/>
      <c r="ICN224" s="110"/>
      <c r="ICO224" s="110"/>
      <c r="ICP224" s="110"/>
      <c r="ICQ224" s="110"/>
      <c r="ICR224" s="110"/>
      <c r="ICS224" s="110"/>
      <c r="ICT224" s="110"/>
      <c r="ICU224" s="110"/>
      <c r="ICV224" s="110"/>
      <c r="ICW224" s="110"/>
      <c r="ICX224" s="110"/>
      <c r="ICY224" s="110"/>
      <c r="ICZ224" s="110"/>
      <c r="IDA224" s="110"/>
      <c r="IDB224" s="110"/>
      <c r="IDC224" s="110"/>
      <c r="IDD224" s="110"/>
      <c r="IDE224" s="110"/>
      <c r="IDF224" s="110"/>
      <c r="IDG224" s="110"/>
      <c r="IDH224" s="110"/>
      <c r="IDI224" s="110"/>
      <c r="IDJ224" s="110"/>
      <c r="IDK224" s="110"/>
      <c r="IDL224" s="110"/>
      <c r="IDM224" s="110"/>
      <c r="IDN224" s="110"/>
      <c r="IDO224" s="110"/>
      <c r="IDP224" s="110"/>
      <c r="IDQ224" s="110"/>
      <c r="IDR224" s="110"/>
      <c r="IDS224" s="110"/>
      <c r="IDT224" s="110"/>
      <c r="IDU224" s="110"/>
      <c r="IDV224" s="110"/>
      <c r="IDW224" s="110"/>
      <c r="IDX224" s="110"/>
      <c r="IDY224" s="110"/>
      <c r="IDZ224" s="110"/>
      <c r="IEA224" s="110"/>
      <c r="IEB224" s="110"/>
      <c r="IEC224" s="110"/>
      <c r="IED224" s="110"/>
      <c r="IEE224" s="110"/>
      <c r="IEF224" s="110"/>
      <c r="IEG224" s="110"/>
      <c r="IEH224" s="110"/>
      <c r="IEI224" s="110"/>
      <c r="IEJ224" s="110"/>
      <c r="IEK224" s="110"/>
      <c r="IEL224" s="110"/>
      <c r="IEM224" s="110"/>
      <c r="IEN224" s="110"/>
      <c r="IEO224" s="110"/>
      <c r="IEP224" s="110"/>
      <c r="IEQ224" s="110"/>
      <c r="IER224" s="110"/>
      <c r="IES224" s="110"/>
      <c r="IET224" s="110"/>
      <c r="IEU224" s="110"/>
      <c r="IEV224" s="110"/>
      <c r="IEW224" s="110"/>
      <c r="IEX224" s="110"/>
      <c r="IEY224" s="110"/>
      <c r="IEZ224" s="110"/>
      <c r="IFA224" s="110"/>
      <c r="IFB224" s="110"/>
      <c r="IFC224" s="110"/>
      <c r="IFD224" s="110"/>
      <c r="IFE224" s="110"/>
      <c r="IFF224" s="110"/>
      <c r="IFG224" s="110"/>
      <c r="IFH224" s="110"/>
      <c r="IFI224" s="110"/>
      <c r="IFJ224" s="110"/>
      <c r="IFK224" s="110"/>
      <c r="IFL224" s="110"/>
      <c r="IFM224" s="110"/>
      <c r="IFN224" s="110"/>
      <c r="IFO224" s="110"/>
      <c r="IFP224" s="110"/>
      <c r="IFQ224" s="110"/>
      <c r="IFR224" s="110"/>
      <c r="IFS224" s="110"/>
      <c r="IFT224" s="110"/>
      <c r="IFU224" s="110"/>
      <c r="IFV224" s="110"/>
      <c r="IFW224" s="110"/>
      <c r="IFX224" s="110"/>
      <c r="IFY224" s="110"/>
      <c r="IFZ224" s="110"/>
      <c r="IGA224" s="110"/>
      <c r="IGB224" s="110"/>
      <c r="IGC224" s="110"/>
      <c r="IGD224" s="110"/>
      <c r="IGE224" s="110"/>
      <c r="IGF224" s="110"/>
      <c r="IGG224" s="110"/>
      <c r="IGH224" s="110"/>
      <c r="IGI224" s="110"/>
      <c r="IGJ224" s="110"/>
      <c r="IGK224" s="110"/>
      <c r="IGL224" s="110"/>
      <c r="IGM224" s="110"/>
      <c r="IGN224" s="110"/>
      <c r="IGO224" s="110"/>
      <c r="IGP224" s="110"/>
      <c r="IGQ224" s="110"/>
      <c r="IGR224" s="110"/>
      <c r="IGS224" s="110"/>
      <c r="IGT224" s="110"/>
      <c r="IGU224" s="110"/>
      <c r="IGV224" s="110"/>
      <c r="IGW224" s="110"/>
      <c r="IGX224" s="110"/>
      <c r="IGY224" s="110"/>
      <c r="IGZ224" s="110"/>
      <c r="IHA224" s="110"/>
      <c r="IHB224" s="110"/>
      <c r="IHC224" s="110"/>
      <c r="IHD224" s="110"/>
      <c r="IHE224" s="110"/>
      <c r="IHF224" s="110"/>
      <c r="IHG224" s="110"/>
      <c r="IHH224" s="110"/>
      <c r="IHI224" s="110"/>
      <c r="IHJ224" s="110"/>
      <c r="IHK224" s="110"/>
      <c r="IHL224" s="110"/>
      <c r="IHM224" s="110"/>
      <c r="IHN224" s="110"/>
      <c r="IHO224" s="110"/>
      <c r="IHP224" s="110"/>
      <c r="IHQ224" s="110"/>
      <c r="IHR224" s="110"/>
      <c r="IHS224" s="110"/>
      <c r="IHT224" s="110"/>
      <c r="IHU224" s="110"/>
      <c r="IHV224" s="110"/>
      <c r="IHW224" s="110"/>
      <c r="IHX224" s="110"/>
      <c r="IHY224" s="110"/>
      <c r="IHZ224" s="110"/>
      <c r="IIA224" s="110"/>
      <c r="IIB224" s="110"/>
      <c r="IIC224" s="110"/>
      <c r="IID224" s="110"/>
      <c r="IIE224" s="110"/>
      <c r="IIF224" s="110"/>
      <c r="IIG224" s="110"/>
      <c r="IIH224" s="110"/>
      <c r="III224" s="110"/>
      <c r="IIJ224" s="110"/>
      <c r="IIK224" s="110"/>
      <c r="IIL224" s="110"/>
      <c r="IIM224" s="110"/>
      <c r="IIN224" s="110"/>
      <c r="IIO224" s="110"/>
      <c r="IIP224" s="110"/>
      <c r="IIQ224" s="110"/>
      <c r="IIR224" s="110"/>
      <c r="IIS224" s="110"/>
      <c r="IIT224" s="110"/>
      <c r="IIU224" s="110"/>
      <c r="IIV224" s="110"/>
      <c r="IIW224" s="110"/>
      <c r="IIX224" s="110"/>
      <c r="IIY224" s="110"/>
      <c r="IIZ224" s="110"/>
      <c r="IJA224" s="110"/>
      <c r="IJB224" s="110"/>
      <c r="IJC224" s="110"/>
      <c r="IJD224" s="110"/>
      <c r="IJE224" s="110"/>
      <c r="IJF224" s="110"/>
      <c r="IJG224" s="110"/>
      <c r="IJH224" s="110"/>
      <c r="IJI224" s="110"/>
      <c r="IJJ224" s="110"/>
      <c r="IJK224" s="110"/>
      <c r="IJL224" s="110"/>
      <c r="IJM224" s="110"/>
      <c r="IJN224" s="110"/>
      <c r="IJO224" s="110"/>
      <c r="IJP224" s="110"/>
      <c r="IJQ224" s="110"/>
      <c r="IJR224" s="110"/>
      <c r="IJS224" s="110"/>
      <c r="IJT224" s="110"/>
      <c r="IJU224" s="110"/>
      <c r="IJV224" s="110"/>
      <c r="IJW224" s="110"/>
      <c r="IJX224" s="110"/>
      <c r="IJY224" s="110"/>
      <c r="IJZ224" s="110"/>
      <c r="IKA224" s="110"/>
      <c r="IKB224" s="110"/>
      <c r="IKC224" s="110"/>
      <c r="IKD224" s="110"/>
      <c r="IKE224" s="110"/>
      <c r="IKF224" s="110"/>
      <c r="IKG224" s="110"/>
      <c r="IKH224" s="110"/>
      <c r="IKI224" s="110"/>
      <c r="IKJ224" s="110"/>
      <c r="IKK224" s="110"/>
      <c r="IKL224" s="110"/>
      <c r="IKM224" s="110"/>
      <c r="IKN224" s="110"/>
      <c r="IKO224" s="110"/>
      <c r="IKP224" s="110"/>
      <c r="IKQ224" s="110"/>
      <c r="IKR224" s="110"/>
      <c r="IKS224" s="110"/>
      <c r="IKT224" s="110"/>
      <c r="IKU224" s="110"/>
      <c r="IKV224" s="110"/>
      <c r="IKW224" s="110"/>
      <c r="IKX224" s="110"/>
      <c r="IKY224" s="110"/>
      <c r="IKZ224" s="110"/>
      <c r="ILA224" s="110"/>
      <c r="ILB224" s="110"/>
      <c r="ILC224" s="110"/>
      <c r="ILD224" s="110"/>
      <c r="ILE224" s="110"/>
      <c r="ILF224" s="110"/>
      <c r="ILG224" s="110"/>
      <c r="ILH224" s="110"/>
      <c r="ILI224" s="110"/>
      <c r="ILJ224" s="110"/>
      <c r="ILK224" s="110"/>
      <c r="ILL224" s="110"/>
      <c r="ILM224" s="110"/>
      <c r="ILN224" s="110"/>
      <c r="ILO224" s="110"/>
      <c r="ILP224" s="110"/>
      <c r="ILQ224" s="110"/>
      <c r="ILR224" s="110"/>
      <c r="ILS224" s="110"/>
      <c r="ILT224" s="110"/>
      <c r="ILU224" s="110"/>
      <c r="ILV224" s="110"/>
      <c r="ILW224" s="110"/>
      <c r="ILX224" s="110"/>
      <c r="ILY224" s="110"/>
      <c r="ILZ224" s="110"/>
      <c r="IMA224" s="110"/>
      <c r="IMB224" s="110"/>
      <c r="IMC224" s="110"/>
      <c r="IMD224" s="110"/>
      <c r="IME224" s="110"/>
      <c r="IMF224" s="110"/>
      <c r="IMG224" s="110"/>
      <c r="IMH224" s="110"/>
      <c r="IMI224" s="110"/>
      <c r="IMJ224" s="110"/>
      <c r="IMK224" s="110"/>
      <c r="IML224" s="110"/>
      <c r="IMM224" s="110"/>
      <c r="IMN224" s="110"/>
      <c r="IMO224" s="110"/>
      <c r="IMP224" s="110"/>
      <c r="IMQ224" s="110"/>
      <c r="IMR224" s="110"/>
      <c r="IMS224" s="110"/>
      <c r="IMT224" s="110"/>
      <c r="IMU224" s="110"/>
      <c r="IMV224" s="110"/>
      <c r="IMW224" s="110"/>
      <c r="IMX224" s="110"/>
      <c r="IMY224" s="110"/>
      <c r="IMZ224" s="110"/>
      <c r="INA224" s="110"/>
      <c r="INB224" s="110"/>
      <c r="INC224" s="110"/>
      <c r="IND224" s="110"/>
      <c r="INE224" s="110"/>
      <c r="INF224" s="110"/>
      <c r="ING224" s="110"/>
      <c r="INH224" s="110"/>
      <c r="INI224" s="110"/>
      <c r="INJ224" s="110"/>
      <c r="INK224" s="110"/>
      <c r="INL224" s="110"/>
      <c r="INM224" s="110"/>
      <c r="INN224" s="110"/>
      <c r="INO224" s="110"/>
      <c r="INP224" s="110"/>
      <c r="INQ224" s="110"/>
      <c r="INR224" s="110"/>
      <c r="INS224" s="110"/>
      <c r="INT224" s="110"/>
      <c r="INU224" s="110"/>
      <c r="INV224" s="110"/>
      <c r="INW224" s="110"/>
      <c r="INX224" s="110"/>
      <c r="INY224" s="110"/>
      <c r="INZ224" s="110"/>
      <c r="IOA224" s="110"/>
      <c r="IOB224" s="110"/>
      <c r="IOC224" s="110"/>
      <c r="IOD224" s="110"/>
      <c r="IOE224" s="110"/>
      <c r="IOF224" s="110"/>
      <c r="IOG224" s="110"/>
      <c r="IOH224" s="110"/>
      <c r="IOI224" s="110"/>
      <c r="IOJ224" s="110"/>
      <c r="IOK224" s="110"/>
      <c r="IOL224" s="110"/>
      <c r="IOM224" s="110"/>
      <c r="ION224" s="110"/>
      <c r="IOO224" s="110"/>
      <c r="IOP224" s="110"/>
      <c r="IOQ224" s="110"/>
      <c r="IOR224" s="110"/>
      <c r="IOS224" s="110"/>
      <c r="IOT224" s="110"/>
      <c r="IOU224" s="110"/>
      <c r="IOV224" s="110"/>
      <c r="IOW224" s="110"/>
      <c r="IOX224" s="110"/>
      <c r="IOY224" s="110"/>
      <c r="IOZ224" s="110"/>
      <c r="IPA224" s="110"/>
      <c r="IPB224" s="110"/>
      <c r="IPC224" s="110"/>
      <c r="IPD224" s="110"/>
      <c r="IPE224" s="110"/>
      <c r="IPF224" s="110"/>
      <c r="IPG224" s="110"/>
      <c r="IPH224" s="110"/>
      <c r="IPI224" s="110"/>
      <c r="IPJ224" s="110"/>
      <c r="IPK224" s="110"/>
      <c r="IPL224" s="110"/>
      <c r="IPM224" s="110"/>
      <c r="IPN224" s="110"/>
      <c r="IPO224" s="110"/>
      <c r="IPP224" s="110"/>
      <c r="IPQ224" s="110"/>
      <c r="IPR224" s="110"/>
      <c r="IPS224" s="110"/>
      <c r="IPT224" s="110"/>
      <c r="IPU224" s="110"/>
      <c r="IPV224" s="110"/>
      <c r="IPW224" s="110"/>
      <c r="IPX224" s="110"/>
      <c r="IPY224" s="110"/>
      <c r="IPZ224" s="110"/>
      <c r="IQA224" s="110"/>
      <c r="IQB224" s="110"/>
      <c r="IQC224" s="110"/>
      <c r="IQD224" s="110"/>
      <c r="IQE224" s="110"/>
      <c r="IQF224" s="110"/>
      <c r="IQG224" s="110"/>
      <c r="IQH224" s="110"/>
      <c r="IQI224" s="110"/>
      <c r="IQJ224" s="110"/>
      <c r="IQK224" s="110"/>
      <c r="IQL224" s="110"/>
      <c r="IQM224" s="110"/>
      <c r="IQN224" s="110"/>
      <c r="IQO224" s="110"/>
      <c r="IQP224" s="110"/>
      <c r="IQQ224" s="110"/>
      <c r="IQR224" s="110"/>
      <c r="IQS224" s="110"/>
      <c r="IQT224" s="110"/>
      <c r="IQU224" s="110"/>
      <c r="IQV224" s="110"/>
      <c r="IQW224" s="110"/>
      <c r="IQX224" s="110"/>
      <c r="IQY224" s="110"/>
      <c r="IQZ224" s="110"/>
      <c r="IRA224" s="110"/>
      <c r="IRB224" s="110"/>
      <c r="IRC224" s="110"/>
      <c r="IRD224" s="110"/>
      <c r="IRE224" s="110"/>
      <c r="IRF224" s="110"/>
      <c r="IRG224" s="110"/>
      <c r="IRH224" s="110"/>
      <c r="IRI224" s="110"/>
      <c r="IRJ224" s="110"/>
      <c r="IRK224" s="110"/>
      <c r="IRL224" s="110"/>
      <c r="IRM224" s="110"/>
      <c r="IRN224" s="110"/>
      <c r="IRO224" s="110"/>
      <c r="IRP224" s="110"/>
      <c r="IRQ224" s="110"/>
      <c r="IRR224" s="110"/>
      <c r="IRS224" s="110"/>
      <c r="IRT224" s="110"/>
      <c r="IRU224" s="110"/>
      <c r="IRV224" s="110"/>
      <c r="IRW224" s="110"/>
      <c r="IRX224" s="110"/>
      <c r="IRY224" s="110"/>
      <c r="IRZ224" s="110"/>
      <c r="ISA224" s="110"/>
      <c r="ISB224" s="110"/>
      <c r="ISC224" s="110"/>
      <c r="ISD224" s="110"/>
      <c r="ISE224" s="110"/>
      <c r="ISF224" s="110"/>
      <c r="ISG224" s="110"/>
      <c r="ISH224" s="110"/>
      <c r="ISI224" s="110"/>
      <c r="ISJ224" s="110"/>
      <c r="ISK224" s="110"/>
      <c r="ISL224" s="110"/>
      <c r="ISM224" s="110"/>
      <c r="ISN224" s="110"/>
      <c r="ISO224" s="110"/>
      <c r="ISP224" s="110"/>
      <c r="ISQ224" s="110"/>
      <c r="ISR224" s="110"/>
      <c r="ISS224" s="110"/>
      <c r="IST224" s="110"/>
      <c r="ISU224" s="110"/>
      <c r="ISV224" s="110"/>
      <c r="ISW224" s="110"/>
      <c r="ISX224" s="110"/>
      <c r="ISY224" s="110"/>
      <c r="ISZ224" s="110"/>
      <c r="ITA224" s="110"/>
      <c r="ITB224" s="110"/>
      <c r="ITC224" s="110"/>
      <c r="ITD224" s="110"/>
      <c r="ITE224" s="110"/>
      <c r="ITF224" s="110"/>
      <c r="ITG224" s="110"/>
      <c r="ITH224" s="110"/>
      <c r="ITI224" s="110"/>
      <c r="ITJ224" s="110"/>
      <c r="ITK224" s="110"/>
      <c r="ITL224" s="110"/>
      <c r="ITM224" s="110"/>
      <c r="ITN224" s="110"/>
      <c r="ITO224" s="110"/>
      <c r="ITP224" s="110"/>
      <c r="ITQ224" s="110"/>
      <c r="ITR224" s="110"/>
      <c r="ITS224" s="110"/>
      <c r="ITT224" s="110"/>
      <c r="ITU224" s="110"/>
      <c r="ITV224" s="110"/>
      <c r="ITW224" s="110"/>
      <c r="ITX224" s="110"/>
      <c r="ITY224" s="110"/>
      <c r="ITZ224" s="110"/>
      <c r="IUA224" s="110"/>
      <c r="IUB224" s="110"/>
      <c r="IUC224" s="110"/>
      <c r="IUD224" s="110"/>
      <c r="IUE224" s="110"/>
      <c r="IUF224" s="110"/>
      <c r="IUG224" s="110"/>
      <c r="IUH224" s="110"/>
      <c r="IUI224" s="110"/>
      <c r="IUJ224" s="110"/>
      <c r="IUK224" s="110"/>
      <c r="IUL224" s="110"/>
      <c r="IUM224" s="110"/>
      <c r="IUN224" s="110"/>
      <c r="IUO224" s="110"/>
      <c r="IUP224" s="110"/>
      <c r="IUQ224" s="110"/>
      <c r="IUR224" s="110"/>
      <c r="IUS224" s="110"/>
      <c r="IUT224" s="110"/>
      <c r="IUU224" s="110"/>
      <c r="IUV224" s="110"/>
      <c r="IUW224" s="110"/>
      <c r="IUX224" s="110"/>
      <c r="IUY224" s="110"/>
      <c r="IUZ224" s="110"/>
      <c r="IVA224" s="110"/>
      <c r="IVB224" s="110"/>
      <c r="IVC224" s="110"/>
      <c r="IVD224" s="110"/>
      <c r="IVE224" s="110"/>
      <c r="IVF224" s="110"/>
      <c r="IVG224" s="110"/>
      <c r="IVH224" s="110"/>
      <c r="IVI224" s="110"/>
      <c r="IVJ224" s="110"/>
      <c r="IVK224" s="110"/>
      <c r="IVL224" s="110"/>
      <c r="IVM224" s="110"/>
      <c r="IVN224" s="110"/>
      <c r="IVO224" s="110"/>
      <c r="IVP224" s="110"/>
      <c r="IVQ224" s="110"/>
      <c r="IVR224" s="110"/>
      <c r="IVS224" s="110"/>
      <c r="IVT224" s="110"/>
      <c r="IVU224" s="110"/>
      <c r="IVV224" s="110"/>
      <c r="IVW224" s="110"/>
      <c r="IVX224" s="110"/>
      <c r="IVY224" s="110"/>
      <c r="IVZ224" s="110"/>
      <c r="IWA224" s="110"/>
      <c r="IWB224" s="110"/>
      <c r="IWC224" s="110"/>
      <c r="IWD224" s="110"/>
      <c r="IWE224" s="110"/>
      <c r="IWF224" s="110"/>
      <c r="IWG224" s="110"/>
      <c r="IWH224" s="110"/>
      <c r="IWI224" s="110"/>
      <c r="IWJ224" s="110"/>
      <c r="IWK224" s="110"/>
      <c r="IWL224" s="110"/>
      <c r="IWM224" s="110"/>
      <c r="IWN224" s="110"/>
      <c r="IWO224" s="110"/>
      <c r="IWP224" s="110"/>
      <c r="IWQ224" s="110"/>
      <c r="IWR224" s="110"/>
      <c r="IWS224" s="110"/>
      <c r="IWT224" s="110"/>
      <c r="IWU224" s="110"/>
      <c r="IWV224" s="110"/>
      <c r="IWW224" s="110"/>
      <c r="IWX224" s="110"/>
      <c r="IWY224" s="110"/>
      <c r="IWZ224" s="110"/>
      <c r="IXA224" s="110"/>
      <c r="IXB224" s="110"/>
      <c r="IXC224" s="110"/>
      <c r="IXD224" s="110"/>
      <c r="IXE224" s="110"/>
      <c r="IXF224" s="110"/>
      <c r="IXG224" s="110"/>
      <c r="IXH224" s="110"/>
      <c r="IXI224" s="110"/>
      <c r="IXJ224" s="110"/>
      <c r="IXK224" s="110"/>
      <c r="IXL224" s="110"/>
      <c r="IXM224" s="110"/>
      <c r="IXN224" s="110"/>
      <c r="IXO224" s="110"/>
      <c r="IXP224" s="110"/>
      <c r="IXQ224" s="110"/>
      <c r="IXR224" s="110"/>
      <c r="IXS224" s="110"/>
      <c r="IXT224" s="110"/>
      <c r="IXU224" s="110"/>
      <c r="IXV224" s="110"/>
      <c r="IXW224" s="110"/>
      <c r="IXX224" s="110"/>
      <c r="IXY224" s="110"/>
      <c r="IXZ224" s="110"/>
      <c r="IYA224" s="110"/>
      <c r="IYB224" s="110"/>
      <c r="IYC224" s="110"/>
      <c r="IYD224" s="110"/>
      <c r="IYE224" s="110"/>
      <c r="IYF224" s="110"/>
      <c r="IYG224" s="110"/>
      <c r="IYH224" s="110"/>
      <c r="IYI224" s="110"/>
      <c r="IYJ224" s="110"/>
      <c r="IYK224" s="110"/>
      <c r="IYL224" s="110"/>
      <c r="IYM224" s="110"/>
      <c r="IYN224" s="110"/>
      <c r="IYO224" s="110"/>
      <c r="IYP224" s="110"/>
      <c r="IYQ224" s="110"/>
      <c r="IYR224" s="110"/>
      <c r="IYS224" s="110"/>
      <c r="IYT224" s="110"/>
      <c r="IYU224" s="110"/>
      <c r="IYV224" s="110"/>
      <c r="IYW224" s="110"/>
      <c r="IYX224" s="110"/>
      <c r="IYY224" s="110"/>
      <c r="IYZ224" s="110"/>
      <c r="IZA224" s="110"/>
      <c r="IZB224" s="110"/>
      <c r="IZC224" s="110"/>
      <c r="IZD224" s="110"/>
      <c r="IZE224" s="110"/>
      <c r="IZF224" s="110"/>
      <c r="IZG224" s="110"/>
      <c r="IZH224" s="110"/>
      <c r="IZI224" s="110"/>
      <c r="IZJ224" s="110"/>
      <c r="IZK224" s="110"/>
      <c r="IZL224" s="110"/>
      <c r="IZM224" s="110"/>
      <c r="IZN224" s="110"/>
      <c r="IZO224" s="110"/>
      <c r="IZP224" s="110"/>
      <c r="IZQ224" s="110"/>
      <c r="IZR224" s="110"/>
      <c r="IZS224" s="110"/>
      <c r="IZT224" s="110"/>
      <c r="IZU224" s="110"/>
      <c r="IZV224" s="110"/>
      <c r="IZW224" s="110"/>
      <c r="IZX224" s="110"/>
      <c r="IZY224" s="110"/>
      <c r="IZZ224" s="110"/>
      <c r="JAA224" s="110"/>
      <c r="JAB224" s="110"/>
      <c r="JAC224" s="110"/>
      <c r="JAD224" s="110"/>
      <c r="JAE224" s="110"/>
      <c r="JAF224" s="110"/>
      <c r="JAG224" s="110"/>
      <c r="JAH224" s="110"/>
      <c r="JAI224" s="110"/>
      <c r="JAJ224" s="110"/>
      <c r="JAK224" s="110"/>
      <c r="JAL224" s="110"/>
      <c r="JAM224" s="110"/>
      <c r="JAN224" s="110"/>
      <c r="JAO224" s="110"/>
      <c r="JAP224" s="110"/>
      <c r="JAQ224" s="110"/>
      <c r="JAR224" s="110"/>
      <c r="JAS224" s="110"/>
      <c r="JAT224" s="110"/>
      <c r="JAU224" s="110"/>
      <c r="JAV224" s="110"/>
      <c r="JAW224" s="110"/>
      <c r="JAX224" s="110"/>
      <c r="JAY224" s="110"/>
      <c r="JAZ224" s="110"/>
      <c r="JBA224" s="110"/>
      <c r="JBB224" s="110"/>
      <c r="JBC224" s="110"/>
      <c r="JBD224" s="110"/>
      <c r="JBE224" s="110"/>
      <c r="JBF224" s="110"/>
      <c r="JBG224" s="110"/>
      <c r="JBH224" s="110"/>
      <c r="JBI224" s="110"/>
      <c r="JBJ224" s="110"/>
      <c r="JBK224" s="110"/>
      <c r="JBL224" s="110"/>
      <c r="JBM224" s="110"/>
      <c r="JBN224" s="110"/>
      <c r="JBO224" s="110"/>
      <c r="JBP224" s="110"/>
      <c r="JBQ224" s="110"/>
      <c r="JBR224" s="110"/>
      <c r="JBS224" s="110"/>
      <c r="JBT224" s="110"/>
      <c r="JBU224" s="110"/>
      <c r="JBV224" s="110"/>
      <c r="JBW224" s="110"/>
      <c r="JBX224" s="110"/>
      <c r="JBY224" s="110"/>
      <c r="JBZ224" s="110"/>
      <c r="JCA224" s="110"/>
      <c r="JCB224" s="110"/>
      <c r="JCC224" s="110"/>
      <c r="JCD224" s="110"/>
      <c r="JCE224" s="110"/>
      <c r="JCF224" s="110"/>
      <c r="JCG224" s="110"/>
      <c r="JCH224" s="110"/>
      <c r="JCI224" s="110"/>
      <c r="JCJ224" s="110"/>
      <c r="JCK224" s="110"/>
      <c r="JCL224" s="110"/>
      <c r="JCM224" s="110"/>
      <c r="JCN224" s="110"/>
      <c r="JCO224" s="110"/>
      <c r="JCP224" s="110"/>
      <c r="JCQ224" s="110"/>
      <c r="JCR224" s="110"/>
      <c r="JCS224" s="110"/>
      <c r="JCT224" s="110"/>
      <c r="JCU224" s="110"/>
      <c r="JCV224" s="110"/>
      <c r="JCW224" s="110"/>
      <c r="JCX224" s="110"/>
      <c r="JCY224" s="110"/>
      <c r="JCZ224" s="110"/>
      <c r="JDA224" s="110"/>
      <c r="JDB224" s="110"/>
      <c r="JDC224" s="110"/>
      <c r="JDD224" s="110"/>
      <c r="JDE224" s="110"/>
      <c r="JDF224" s="110"/>
      <c r="JDG224" s="110"/>
      <c r="JDH224" s="110"/>
      <c r="JDI224" s="110"/>
      <c r="JDJ224" s="110"/>
      <c r="JDK224" s="110"/>
      <c r="JDL224" s="110"/>
      <c r="JDM224" s="110"/>
      <c r="JDN224" s="110"/>
      <c r="JDO224" s="110"/>
      <c r="JDP224" s="110"/>
      <c r="JDQ224" s="110"/>
      <c r="JDR224" s="110"/>
      <c r="JDS224" s="110"/>
      <c r="JDT224" s="110"/>
      <c r="JDU224" s="110"/>
      <c r="JDV224" s="110"/>
      <c r="JDW224" s="110"/>
      <c r="JDX224" s="110"/>
      <c r="JDY224" s="110"/>
      <c r="JDZ224" s="110"/>
      <c r="JEA224" s="110"/>
      <c r="JEB224" s="110"/>
      <c r="JEC224" s="110"/>
      <c r="JED224" s="110"/>
      <c r="JEE224" s="110"/>
      <c r="JEF224" s="110"/>
      <c r="JEG224" s="110"/>
      <c r="JEH224" s="110"/>
      <c r="JEI224" s="110"/>
      <c r="JEJ224" s="110"/>
      <c r="JEK224" s="110"/>
      <c r="JEL224" s="110"/>
      <c r="JEM224" s="110"/>
      <c r="JEN224" s="110"/>
      <c r="JEO224" s="110"/>
      <c r="JEP224" s="110"/>
      <c r="JEQ224" s="110"/>
      <c r="JER224" s="110"/>
      <c r="JES224" s="110"/>
      <c r="JET224" s="110"/>
      <c r="JEU224" s="110"/>
      <c r="JEV224" s="110"/>
      <c r="JEW224" s="110"/>
      <c r="JEX224" s="110"/>
      <c r="JEY224" s="110"/>
      <c r="JEZ224" s="110"/>
      <c r="JFA224" s="110"/>
      <c r="JFB224" s="110"/>
      <c r="JFC224" s="110"/>
      <c r="JFD224" s="110"/>
      <c r="JFE224" s="110"/>
      <c r="JFF224" s="110"/>
      <c r="JFG224" s="110"/>
      <c r="JFH224" s="110"/>
      <c r="JFI224" s="110"/>
      <c r="JFJ224" s="110"/>
      <c r="JFK224" s="110"/>
      <c r="JFL224" s="110"/>
      <c r="JFM224" s="110"/>
      <c r="JFN224" s="110"/>
      <c r="JFO224" s="110"/>
      <c r="JFP224" s="110"/>
      <c r="JFQ224" s="110"/>
      <c r="JFR224" s="110"/>
      <c r="JFS224" s="110"/>
      <c r="JFT224" s="110"/>
      <c r="JFU224" s="110"/>
      <c r="JFV224" s="110"/>
      <c r="JFW224" s="110"/>
      <c r="JFX224" s="110"/>
      <c r="JFY224" s="110"/>
      <c r="JFZ224" s="110"/>
      <c r="JGA224" s="110"/>
      <c r="JGB224" s="110"/>
      <c r="JGC224" s="110"/>
      <c r="JGD224" s="110"/>
      <c r="JGE224" s="110"/>
      <c r="JGF224" s="110"/>
      <c r="JGG224" s="110"/>
      <c r="JGH224" s="110"/>
      <c r="JGI224" s="110"/>
      <c r="JGJ224" s="110"/>
      <c r="JGK224" s="110"/>
      <c r="JGL224" s="110"/>
      <c r="JGM224" s="110"/>
      <c r="JGN224" s="110"/>
      <c r="JGO224" s="110"/>
      <c r="JGP224" s="110"/>
      <c r="JGQ224" s="110"/>
      <c r="JGR224" s="110"/>
      <c r="JGS224" s="110"/>
      <c r="JGT224" s="110"/>
      <c r="JGU224" s="110"/>
      <c r="JGV224" s="110"/>
      <c r="JGW224" s="110"/>
      <c r="JGX224" s="110"/>
      <c r="JGY224" s="110"/>
      <c r="JGZ224" s="110"/>
      <c r="JHA224" s="110"/>
      <c r="JHB224" s="110"/>
      <c r="JHC224" s="110"/>
      <c r="JHD224" s="110"/>
      <c r="JHE224" s="110"/>
      <c r="JHF224" s="110"/>
      <c r="JHG224" s="110"/>
      <c r="JHH224" s="110"/>
      <c r="JHI224" s="110"/>
      <c r="JHJ224" s="110"/>
      <c r="JHK224" s="110"/>
      <c r="JHL224" s="110"/>
      <c r="JHM224" s="110"/>
      <c r="JHN224" s="110"/>
      <c r="JHO224" s="110"/>
      <c r="JHP224" s="110"/>
      <c r="JHQ224" s="110"/>
      <c r="JHR224" s="110"/>
      <c r="JHS224" s="110"/>
      <c r="JHT224" s="110"/>
      <c r="JHU224" s="110"/>
      <c r="JHV224" s="110"/>
      <c r="JHW224" s="110"/>
      <c r="JHX224" s="110"/>
      <c r="JHY224" s="110"/>
      <c r="JHZ224" s="110"/>
      <c r="JIA224" s="110"/>
      <c r="JIB224" s="110"/>
      <c r="JIC224" s="110"/>
      <c r="JID224" s="110"/>
      <c r="JIE224" s="110"/>
      <c r="JIF224" s="110"/>
      <c r="JIG224" s="110"/>
      <c r="JIH224" s="110"/>
      <c r="JII224" s="110"/>
      <c r="JIJ224" s="110"/>
      <c r="JIK224" s="110"/>
      <c r="JIL224" s="110"/>
      <c r="JIM224" s="110"/>
      <c r="JIN224" s="110"/>
      <c r="JIO224" s="110"/>
      <c r="JIP224" s="110"/>
      <c r="JIQ224" s="110"/>
      <c r="JIR224" s="110"/>
      <c r="JIS224" s="110"/>
      <c r="JIT224" s="110"/>
      <c r="JIU224" s="110"/>
      <c r="JIV224" s="110"/>
      <c r="JIW224" s="110"/>
      <c r="JIX224" s="110"/>
      <c r="JIY224" s="110"/>
      <c r="JIZ224" s="110"/>
      <c r="JJA224" s="110"/>
      <c r="JJB224" s="110"/>
      <c r="JJC224" s="110"/>
      <c r="JJD224" s="110"/>
      <c r="JJE224" s="110"/>
      <c r="JJF224" s="110"/>
      <c r="JJG224" s="110"/>
      <c r="JJH224" s="110"/>
      <c r="JJI224" s="110"/>
      <c r="JJJ224" s="110"/>
      <c r="JJK224" s="110"/>
      <c r="JJL224" s="110"/>
      <c r="JJM224" s="110"/>
      <c r="JJN224" s="110"/>
      <c r="JJO224" s="110"/>
      <c r="JJP224" s="110"/>
      <c r="JJQ224" s="110"/>
      <c r="JJR224" s="110"/>
      <c r="JJS224" s="110"/>
      <c r="JJT224" s="110"/>
      <c r="JJU224" s="110"/>
      <c r="JJV224" s="110"/>
      <c r="JJW224" s="110"/>
      <c r="JJX224" s="110"/>
      <c r="JJY224" s="110"/>
      <c r="JJZ224" s="110"/>
      <c r="JKA224" s="110"/>
      <c r="JKB224" s="110"/>
      <c r="JKC224" s="110"/>
      <c r="JKD224" s="110"/>
      <c r="JKE224" s="110"/>
      <c r="JKF224" s="110"/>
      <c r="JKG224" s="110"/>
      <c r="JKH224" s="110"/>
      <c r="JKI224" s="110"/>
      <c r="JKJ224" s="110"/>
      <c r="JKK224" s="110"/>
      <c r="JKL224" s="110"/>
      <c r="JKM224" s="110"/>
      <c r="JKN224" s="110"/>
      <c r="JKO224" s="110"/>
      <c r="JKP224" s="110"/>
      <c r="JKQ224" s="110"/>
      <c r="JKR224" s="110"/>
      <c r="JKS224" s="110"/>
      <c r="JKT224" s="110"/>
      <c r="JKU224" s="110"/>
      <c r="JKV224" s="110"/>
      <c r="JKW224" s="110"/>
      <c r="JKX224" s="110"/>
      <c r="JKY224" s="110"/>
      <c r="JKZ224" s="110"/>
      <c r="JLA224" s="110"/>
      <c r="JLB224" s="110"/>
      <c r="JLC224" s="110"/>
      <c r="JLD224" s="110"/>
      <c r="JLE224" s="110"/>
      <c r="JLF224" s="110"/>
      <c r="JLG224" s="110"/>
      <c r="JLH224" s="110"/>
      <c r="JLI224" s="110"/>
      <c r="JLJ224" s="110"/>
      <c r="JLK224" s="110"/>
      <c r="JLL224" s="110"/>
      <c r="JLM224" s="110"/>
      <c r="JLN224" s="110"/>
      <c r="JLO224" s="110"/>
      <c r="JLP224" s="110"/>
      <c r="JLQ224" s="110"/>
      <c r="JLR224" s="110"/>
      <c r="JLS224" s="110"/>
      <c r="JLT224" s="110"/>
      <c r="JLU224" s="110"/>
      <c r="JLV224" s="110"/>
      <c r="JLW224" s="110"/>
      <c r="JLX224" s="110"/>
      <c r="JLY224" s="110"/>
      <c r="JLZ224" s="110"/>
      <c r="JMA224" s="110"/>
      <c r="JMB224" s="110"/>
      <c r="JMC224" s="110"/>
      <c r="JMD224" s="110"/>
      <c r="JME224" s="110"/>
      <c r="JMF224" s="110"/>
      <c r="JMG224" s="110"/>
      <c r="JMH224" s="110"/>
      <c r="JMI224" s="110"/>
      <c r="JMJ224" s="110"/>
      <c r="JMK224" s="110"/>
      <c r="JML224" s="110"/>
      <c r="JMM224" s="110"/>
      <c r="JMN224" s="110"/>
      <c r="JMO224" s="110"/>
      <c r="JMP224" s="110"/>
      <c r="JMQ224" s="110"/>
      <c r="JMR224" s="110"/>
      <c r="JMS224" s="110"/>
      <c r="JMT224" s="110"/>
      <c r="JMU224" s="110"/>
      <c r="JMV224" s="110"/>
      <c r="JMW224" s="110"/>
      <c r="JMX224" s="110"/>
      <c r="JMY224" s="110"/>
      <c r="JMZ224" s="110"/>
      <c r="JNA224" s="110"/>
      <c r="JNB224" s="110"/>
      <c r="JNC224" s="110"/>
      <c r="JND224" s="110"/>
      <c r="JNE224" s="110"/>
      <c r="JNF224" s="110"/>
      <c r="JNG224" s="110"/>
      <c r="JNH224" s="110"/>
      <c r="JNI224" s="110"/>
      <c r="JNJ224" s="110"/>
      <c r="JNK224" s="110"/>
      <c r="JNL224" s="110"/>
      <c r="JNM224" s="110"/>
      <c r="JNN224" s="110"/>
      <c r="JNO224" s="110"/>
      <c r="JNP224" s="110"/>
      <c r="JNQ224" s="110"/>
      <c r="JNR224" s="110"/>
      <c r="JNS224" s="110"/>
      <c r="JNT224" s="110"/>
      <c r="JNU224" s="110"/>
      <c r="JNV224" s="110"/>
      <c r="JNW224" s="110"/>
      <c r="JNX224" s="110"/>
      <c r="JNY224" s="110"/>
      <c r="JNZ224" s="110"/>
      <c r="JOA224" s="110"/>
      <c r="JOB224" s="110"/>
      <c r="JOC224" s="110"/>
      <c r="JOD224" s="110"/>
      <c r="JOE224" s="110"/>
      <c r="JOF224" s="110"/>
      <c r="JOG224" s="110"/>
      <c r="JOH224" s="110"/>
      <c r="JOI224" s="110"/>
      <c r="JOJ224" s="110"/>
      <c r="JOK224" s="110"/>
      <c r="JOL224" s="110"/>
      <c r="JOM224" s="110"/>
      <c r="JON224" s="110"/>
      <c r="JOO224" s="110"/>
      <c r="JOP224" s="110"/>
      <c r="JOQ224" s="110"/>
      <c r="JOR224" s="110"/>
      <c r="JOS224" s="110"/>
      <c r="JOT224" s="110"/>
      <c r="JOU224" s="110"/>
      <c r="JOV224" s="110"/>
      <c r="JOW224" s="110"/>
      <c r="JOX224" s="110"/>
      <c r="JOY224" s="110"/>
      <c r="JOZ224" s="110"/>
      <c r="JPA224" s="110"/>
      <c r="JPB224" s="110"/>
      <c r="JPC224" s="110"/>
      <c r="JPD224" s="110"/>
      <c r="JPE224" s="110"/>
      <c r="JPF224" s="110"/>
      <c r="JPG224" s="110"/>
      <c r="JPH224" s="110"/>
      <c r="JPI224" s="110"/>
      <c r="JPJ224" s="110"/>
      <c r="JPK224" s="110"/>
      <c r="JPL224" s="110"/>
      <c r="JPM224" s="110"/>
      <c r="JPN224" s="110"/>
      <c r="JPO224" s="110"/>
      <c r="JPP224" s="110"/>
      <c r="JPQ224" s="110"/>
      <c r="JPR224" s="110"/>
      <c r="JPS224" s="110"/>
      <c r="JPT224" s="110"/>
      <c r="JPU224" s="110"/>
      <c r="JPV224" s="110"/>
      <c r="JPW224" s="110"/>
      <c r="JPX224" s="110"/>
      <c r="JPY224" s="110"/>
      <c r="JPZ224" s="110"/>
      <c r="JQA224" s="110"/>
      <c r="JQB224" s="110"/>
      <c r="JQC224" s="110"/>
      <c r="JQD224" s="110"/>
      <c r="JQE224" s="110"/>
      <c r="JQF224" s="110"/>
      <c r="JQG224" s="110"/>
      <c r="JQH224" s="110"/>
      <c r="JQI224" s="110"/>
      <c r="JQJ224" s="110"/>
      <c r="JQK224" s="110"/>
      <c r="JQL224" s="110"/>
      <c r="JQM224" s="110"/>
      <c r="JQN224" s="110"/>
      <c r="JQO224" s="110"/>
      <c r="JQP224" s="110"/>
      <c r="JQQ224" s="110"/>
      <c r="JQR224" s="110"/>
      <c r="JQS224" s="110"/>
      <c r="JQT224" s="110"/>
      <c r="JQU224" s="110"/>
      <c r="JQV224" s="110"/>
      <c r="JQW224" s="110"/>
      <c r="JQX224" s="110"/>
      <c r="JQY224" s="110"/>
      <c r="JQZ224" s="110"/>
      <c r="JRA224" s="110"/>
      <c r="JRB224" s="110"/>
      <c r="JRC224" s="110"/>
      <c r="JRD224" s="110"/>
      <c r="JRE224" s="110"/>
      <c r="JRF224" s="110"/>
      <c r="JRG224" s="110"/>
      <c r="JRH224" s="110"/>
      <c r="JRI224" s="110"/>
      <c r="JRJ224" s="110"/>
      <c r="JRK224" s="110"/>
      <c r="JRL224" s="110"/>
      <c r="JRM224" s="110"/>
      <c r="JRN224" s="110"/>
      <c r="JRO224" s="110"/>
      <c r="JRP224" s="110"/>
      <c r="JRQ224" s="110"/>
      <c r="JRR224" s="110"/>
      <c r="JRS224" s="110"/>
      <c r="JRT224" s="110"/>
      <c r="JRU224" s="110"/>
      <c r="JRV224" s="110"/>
      <c r="JRW224" s="110"/>
      <c r="JRX224" s="110"/>
      <c r="JRY224" s="110"/>
      <c r="JRZ224" s="110"/>
      <c r="JSA224" s="110"/>
      <c r="JSB224" s="110"/>
      <c r="JSC224" s="110"/>
      <c r="JSD224" s="110"/>
      <c r="JSE224" s="110"/>
      <c r="JSF224" s="110"/>
      <c r="JSG224" s="110"/>
      <c r="JSH224" s="110"/>
      <c r="JSI224" s="110"/>
      <c r="JSJ224" s="110"/>
      <c r="JSK224" s="110"/>
      <c r="JSL224" s="110"/>
      <c r="JSM224" s="110"/>
      <c r="JSN224" s="110"/>
      <c r="JSO224" s="110"/>
      <c r="JSP224" s="110"/>
      <c r="JSQ224" s="110"/>
      <c r="JSR224" s="110"/>
      <c r="JSS224" s="110"/>
      <c r="JST224" s="110"/>
      <c r="JSU224" s="110"/>
      <c r="JSV224" s="110"/>
      <c r="JSW224" s="110"/>
      <c r="JSX224" s="110"/>
      <c r="JSY224" s="110"/>
      <c r="JSZ224" s="110"/>
      <c r="JTA224" s="110"/>
      <c r="JTB224" s="110"/>
      <c r="JTC224" s="110"/>
      <c r="JTD224" s="110"/>
      <c r="JTE224" s="110"/>
      <c r="JTF224" s="110"/>
      <c r="JTG224" s="110"/>
      <c r="JTH224" s="110"/>
      <c r="JTI224" s="110"/>
      <c r="JTJ224" s="110"/>
      <c r="JTK224" s="110"/>
      <c r="JTL224" s="110"/>
      <c r="JTM224" s="110"/>
      <c r="JTN224" s="110"/>
      <c r="JTO224" s="110"/>
      <c r="JTP224" s="110"/>
      <c r="JTQ224" s="110"/>
      <c r="JTR224" s="110"/>
      <c r="JTS224" s="110"/>
      <c r="JTT224" s="110"/>
      <c r="JTU224" s="110"/>
      <c r="JTV224" s="110"/>
      <c r="JTW224" s="110"/>
      <c r="JTX224" s="110"/>
      <c r="JTY224" s="110"/>
      <c r="JTZ224" s="110"/>
      <c r="JUA224" s="110"/>
      <c r="JUB224" s="110"/>
      <c r="JUC224" s="110"/>
      <c r="JUD224" s="110"/>
      <c r="JUE224" s="110"/>
      <c r="JUF224" s="110"/>
      <c r="JUG224" s="110"/>
      <c r="JUH224" s="110"/>
      <c r="JUI224" s="110"/>
      <c r="JUJ224" s="110"/>
      <c r="JUK224" s="110"/>
      <c r="JUL224" s="110"/>
      <c r="JUM224" s="110"/>
      <c r="JUN224" s="110"/>
      <c r="JUO224" s="110"/>
      <c r="JUP224" s="110"/>
      <c r="JUQ224" s="110"/>
      <c r="JUR224" s="110"/>
      <c r="JUS224" s="110"/>
      <c r="JUT224" s="110"/>
      <c r="JUU224" s="110"/>
      <c r="JUV224" s="110"/>
      <c r="JUW224" s="110"/>
      <c r="JUX224" s="110"/>
      <c r="JUY224" s="110"/>
      <c r="JUZ224" s="110"/>
      <c r="JVA224" s="110"/>
      <c r="JVB224" s="110"/>
      <c r="JVC224" s="110"/>
      <c r="JVD224" s="110"/>
      <c r="JVE224" s="110"/>
      <c r="JVF224" s="110"/>
      <c r="JVG224" s="110"/>
      <c r="JVH224" s="110"/>
      <c r="JVI224" s="110"/>
      <c r="JVJ224" s="110"/>
      <c r="JVK224" s="110"/>
      <c r="JVL224" s="110"/>
      <c r="JVM224" s="110"/>
      <c r="JVN224" s="110"/>
      <c r="JVO224" s="110"/>
      <c r="JVP224" s="110"/>
      <c r="JVQ224" s="110"/>
      <c r="JVR224" s="110"/>
      <c r="JVS224" s="110"/>
      <c r="JVT224" s="110"/>
      <c r="JVU224" s="110"/>
      <c r="JVV224" s="110"/>
      <c r="JVW224" s="110"/>
      <c r="JVX224" s="110"/>
      <c r="JVY224" s="110"/>
      <c r="JVZ224" s="110"/>
      <c r="JWA224" s="110"/>
      <c r="JWB224" s="110"/>
      <c r="JWC224" s="110"/>
      <c r="JWD224" s="110"/>
      <c r="JWE224" s="110"/>
      <c r="JWF224" s="110"/>
      <c r="JWG224" s="110"/>
      <c r="JWH224" s="110"/>
      <c r="JWI224" s="110"/>
      <c r="JWJ224" s="110"/>
      <c r="JWK224" s="110"/>
      <c r="JWL224" s="110"/>
      <c r="JWM224" s="110"/>
      <c r="JWN224" s="110"/>
      <c r="JWO224" s="110"/>
      <c r="JWP224" s="110"/>
      <c r="JWQ224" s="110"/>
      <c r="JWR224" s="110"/>
      <c r="JWS224" s="110"/>
      <c r="JWT224" s="110"/>
      <c r="JWU224" s="110"/>
      <c r="JWV224" s="110"/>
      <c r="JWW224" s="110"/>
      <c r="JWX224" s="110"/>
      <c r="JWY224" s="110"/>
      <c r="JWZ224" s="110"/>
      <c r="JXA224" s="110"/>
      <c r="JXB224" s="110"/>
      <c r="JXC224" s="110"/>
      <c r="JXD224" s="110"/>
      <c r="JXE224" s="110"/>
      <c r="JXF224" s="110"/>
      <c r="JXG224" s="110"/>
      <c r="JXH224" s="110"/>
      <c r="JXI224" s="110"/>
      <c r="JXJ224" s="110"/>
      <c r="JXK224" s="110"/>
      <c r="JXL224" s="110"/>
      <c r="JXM224" s="110"/>
      <c r="JXN224" s="110"/>
      <c r="JXO224" s="110"/>
      <c r="JXP224" s="110"/>
      <c r="JXQ224" s="110"/>
      <c r="JXR224" s="110"/>
      <c r="JXS224" s="110"/>
      <c r="JXT224" s="110"/>
      <c r="JXU224" s="110"/>
      <c r="JXV224" s="110"/>
      <c r="JXW224" s="110"/>
      <c r="JXX224" s="110"/>
      <c r="JXY224" s="110"/>
      <c r="JXZ224" s="110"/>
      <c r="JYA224" s="110"/>
      <c r="JYB224" s="110"/>
      <c r="JYC224" s="110"/>
      <c r="JYD224" s="110"/>
      <c r="JYE224" s="110"/>
      <c r="JYF224" s="110"/>
      <c r="JYG224" s="110"/>
      <c r="JYH224" s="110"/>
      <c r="JYI224" s="110"/>
      <c r="JYJ224" s="110"/>
      <c r="JYK224" s="110"/>
      <c r="JYL224" s="110"/>
      <c r="JYM224" s="110"/>
      <c r="JYN224" s="110"/>
      <c r="JYO224" s="110"/>
      <c r="JYP224" s="110"/>
      <c r="JYQ224" s="110"/>
      <c r="JYR224" s="110"/>
      <c r="JYS224" s="110"/>
      <c r="JYT224" s="110"/>
      <c r="JYU224" s="110"/>
      <c r="JYV224" s="110"/>
      <c r="JYW224" s="110"/>
      <c r="JYX224" s="110"/>
      <c r="JYY224" s="110"/>
      <c r="JYZ224" s="110"/>
      <c r="JZA224" s="110"/>
      <c r="JZB224" s="110"/>
      <c r="JZC224" s="110"/>
      <c r="JZD224" s="110"/>
      <c r="JZE224" s="110"/>
      <c r="JZF224" s="110"/>
      <c r="JZG224" s="110"/>
      <c r="JZH224" s="110"/>
      <c r="JZI224" s="110"/>
      <c r="JZJ224" s="110"/>
      <c r="JZK224" s="110"/>
      <c r="JZL224" s="110"/>
      <c r="JZM224" s="110"/>
      <c r="JZN224" s="110"/>
      <c r="JZO224" s="110"/>
      <c r="JZP224" s="110"/>
      <c r="JZQ224" s="110"/>
      <c r="JZR224" s="110"/>
      <c r="JZS224" s="110"/>
      <c r="JZT224" s="110"/>
      <c r="JZU224" s="110"/>
      <c r="JZV224" s="110"/>
      <c r="JZW224" s="110"/>
      <c r="JZX224" s="110"/>
      <c r="JZY224" s="110"/>
      <c r="JZZ224" s="110"/>
      <c r="KAA224" s="110"/>
      <c r="KAB224" s="110"/>
      <c r="KAC224" s="110"/>
      <c r="KAD224" s="110"/>
      <c r="KAE224" s="110"/>
      <c r="KAF224" s="110"/>
      <c r="KAG224" s="110"/>
      <c r="KAH224" s="110"/>
      <c r="KAI224" s="110"/>
      <c r="KAJ224" s="110"/>
      <c r="KAK224" s="110"/>
      <c r="KAL224" s="110"/>
      <c r="KAM224" s="110"/>
      <c r="KAN224" s="110"/>
      <c r="KAO224" s="110"/>
      <c r="KAP224" s="110"/>
      <c r="KAQ224" s="110"/>
      <c r="KAR224" s="110"/>
      <c r="KAS224" s="110"/>
      <c r="KAT224" s="110"/>
      <c r="KAU224" s="110"/>
      <c r="KAV224" s="110"/>
      <c r="KAW224" s="110"/>
      <c r="KAX224" s="110"/>
      <c r="KAY224" s="110"/>
      <c r="KAZ224" s="110"/>
      <c r="KBA224" s="110"/>
      <c r="KBB224" s="110"/>
      <c r="KBC224" s="110"/>
      <c r="KBD224" s="110"/>
      <c r="KBE224" s="110"/>
      <c r="KBF224" s="110"/>
      <c r="KBG224" s="110"/>
      <c r="KBH224" s="110"/>
      <c r="KBI224" s="110"/>
      <c r="KBJ224" s="110"/>
      <c r="KBK224" s="110"/>
      <c r="KBL224" s="110"/>
      <c r="KBM224" s="110"/>
      <c r="KBN224" s="110"/>
      <c r="KBO224" s="110"/>
      <c r="KBP224" s="110"/>
      <c r="KBQ224" s="110"/>
      <c r="KBR224" s="110"/>
      <c r="KBS224" s="110"/>
      <c r="KBT224" s="110"/>
      <c r="KBU224" s="110"/>
      <c r="KBV224" s="110"/>
      <c r="KBW224" s="110"/>
      <c r="KBX224" s="110"/>
      <c r="KBY224" s="110"/>
      <c r="KBZ224" s="110"/>
      <c r="KCA224" s="110"/>
      <c r="KCB224" s="110"/>
      <c r="KCC224" s="110"/>
      <c r="KCD224" s="110"/>
      <c r="KCE224" s="110"/>
      <c r="KCF224" s="110"/>
      <c r="KCG224" s="110"/>
      <c r="KCH224" s="110"/>
      <c r="KCI224" s="110"/>
      <c r="KCJ224" s="110"/>
      <c r="KCK224" s="110"/>
      <c r="KCL224" s="110"/>
      <c r="KCM224" s="110"/>
      <c r="KCN224" s="110"/>
      <c r="KCO224" s="110"/>
      <c r="KCP224" s="110"/>
      <c r="KCQ224" s="110"/>
      <c r="KCR224" s="110"/>
      <c r="KCS224" s="110"/>
      <c r="KCT224" s="110"/>
      <c r="KCU224" s="110"/>
      <c r="KCV224" s="110"/>
      <c r="KCW224" s="110"/>
      <c r="KCX224" s="110"/>
      <c r="KCY224" s="110"/>
      <c r="KCZ224" s="110"/>
      <c r="KDA224" s="110"/>
      <c r="KDB224" s="110"/>
      <c r="KDC224" s="110"/>
      <c r="KDD224" s="110"/>
      <c r="KDE224" s="110"/>
      <c r="KDF224" s="110"/>
      <c r="KDG224" s="110"/>
      <c r="KDH224" s="110"/>
      <c r="KDI224" s="110"/>
      <c r="KDJ224" s="110"/>
      <c r="KDK224" s="110"/>
      <c r="KDL224" s="110"/>
      <c r="KDM224" s="110"/>
      <c r="KDN224" s="110"/>
      <c r="KDO224" s="110"/>
      <c r="KDP224" s="110"/>
      <c r="KDQ224" s="110"/>
      <c r="KDR224" s="110"/>
      <c r="KDS224" s="110"/>
      <c r="KDT224" s="110"/>
      <c r="KDU224" s="110"/>
      <c r="KDV224" s="110"/>
      <c r="KDW224" s="110"/>
      <c r="KDX224" s="110"/>
      <c r="KDY224" s="110"/>
      <c r="KDZ224" s="110"/>
      <c r="KEA224" s="110"/>
      <c r="KEB224" s="110"/>
      <c r="KEC224" s="110"/>
      <c r="KED224" s="110"/>
      <c r="KEE224" s="110"/>
      <c r="KEF224" s="110"/>
      <c r="KEG224" s="110"/>
      <c r="KEH224" s="110"/>
      <c r="KEI224" s="110"/>
      <c r="KEJ224" s="110"/>
      <c r="KEK224" s="110"/>
      <c r="KEL224" s="110"/>
      <c r="KEM224" s="110"/>
      <c r="KEN224" s="110"/>
      <c r="KEO224" s="110"/>
      <c r="KEP224" s="110"/>
      <c r="KEQ224" s="110"/>
      <c r="KER224" s="110"/>
      <c r="KES224" s="110"/>
      <c r="KET224" s="110"/>
      <c r="KEU224" s="110"/>
      <c r="KEV224" s="110"/>
      <c r="KEW224" s="110"/>
      <c r="KEX224" s="110"/>
      <c r="KEY224" s="110"/>
      <c r="KEZ224" s="110"/>
      <c r="KFA224" s="110"/>
      <c r="KFB224" s="110"/>
      <c r="KFC224" s="110"/>
      <c r="KFD224" s="110"/>
      <c r="KFE224" s="110"/>
      <c r="KFF224" s="110"/>
      <c r="KFG224" s="110"/>
      <c r="KFH224" s="110"/>
      <c r="KFI224" s="110"/>
      <c r="KFJ224" s="110"/>
      <c r="KFK224" s="110"/>
      <c r="KFL224" s="110"/>
      <c r="KFM224" s="110"/>
      <c r="KFN224" s="110"/>
      <c r="KFO224" s="110"/>
      <c r="KFP224" s="110"/>
      <c r="KFQ224" s="110"/>
      <c r="KFR224" s="110"/>
      <c r="KFS224" s="110"/>
      <c r="KFT224" s="110"/>
      <c r="KFU224" s="110"/>
      <c r="KFV224" s="110"/>
      <c r="KFW224" s="110"/>
      <c r="KFX224" s="110"/>
      <c r="KFY224" s="110"/>
      <c r="KFZ224" s="110"/>
      <c r="KGA224" s="110"/>
      <c r="KGB224" s="110"/>
      <c r="KGC224" s="110"/>
      <c r="KGD224" s="110"/>
      <c r="KGE224" s="110"/>
      <c r="KGF224" s="110"/>
      <c r="KGG224" s="110"/>
      <c r="KGH224" s="110"/>
      <c r="KGI224" s="110"/>
      <c r="KGJ224" s="110"/>
      <c r="KGK224" s="110"/>
      <c r="KGL224" s="110"/>
      <c r="KGM224" s="110"/>
      <c r="KGN224" s="110"/>
      <c r="KGO224" s="110"/>
      <c r="KGP224" s="110"/>
      <c r="KGQ224" s="110"/>
      <c r="KGR224" s="110"/>
      <c r="KGS224" s="110"/>
      <c r="KGT224" s="110"/>
      <c r="KGU224" s="110"/>
      <c r="KGV224" s="110"/>
      <c r="KGW224" s="110"/>
      <c r="KGX224" s="110"/>
      <c r="KGY224" s="110"/>
      <c r="KGZ224" s="110"/>
      <c r="KHA224" s="110"/>
      <c r="KHB224" s="110"/>
      <c r="KHC224" s="110"/>
      <c r="KHD224" s="110"/>
      <c r="KHE224" s="110"/>
      <c r="KHF224" s="110"/>
      <c r="KHG224" s="110"/>
      <c r="KHH224" s="110"/>
      <c r="KHI224" s="110"/>
      <c r="KHJ224" s="110"/>
      <c r="KHK224" s="110"/>
      <c r="KHL224" s="110"/>
      <c r="KHM224" s="110"/>
      <c r="KHN224" s="110"/>
      <c r="KHO224" s="110"/>
      <c r="KHP224" s="110"/>
      <c r="KHQ224" s="110"/>
      <c r="KHR224" s="110"/>
      <c r="KHS224" s="110"/>
      <c r="KHT224" s="110"/>
      <c r="KHU224" s="110"/>
      <c r="KHV224" s="110"/>
      <c r="KHW224" s="110"/>
      <c r="KHX224" s="110"/>
      <c r="KHY224" s="110"/>
      <c r="KHZ224" s="110"/>
      <c r="KIA224" s="110"/>
      <c r="KIB224" s="110"/>
      <c r="KIC224" s="110"/>
      <c r="KID224" s="110"/>
      <c r="KIE224" s="110"/>
      <c r="KIF224" s="110"/>
      <c r="KIG224" s="110"/>
      <c r="KIH224" s="110"/>
      <c r="KII224" s="110"/>
      <c r="KIJ224" s="110"/>
      <c r="KIK224" s="110"/>
      <c r="KIL224" s="110"/>
      <c r="KIM224" s="110"/>
      <c r="KIN224" s="110"/>
      <c r="KIO224" s="110"/>
      <c r="KIP224" s="110"/>
      <c r="KIQ224" s="110"/>
      <c r="KIR224" s="110"/>
      <c r="KIS224" s="110"/>
      <c r="KIT224" s="110"/>
      <c r="KIU224" s="110"/>
      <c r="KIV224" s="110"/>
      <c r="KIW224" s="110"/>
      <c r="KIX224" s="110"/>
      <c r="KIY224" s="110"/>
      <c r="KIZ224" s="110"/>
      <c r="KJA224" s="110"/>
      <c r="KJB224" s="110"/>
      <c r="KJC224" s="110"/>
      <c r="KJD224" s="110"/>
      <c r="KJE224" s="110"/>
      <c r="KJF224" s="110"/>
      <c r="KJG224" s="110"/>
      <c r="KJH224" s="110"/>
      <c r="KJI224" s="110"/>
      <c r="KJJ224" s="110"/>
      <c r="KJK224" s="110"/>
      <c r="KJL224" s="110"/>
      <c r="KJM224" s="110"/>
      <c r="KJN224" s="110"/>
      <c r="KJO224" s="110"/>
      <c r="KJP224" s="110"/>
      <c r="KJQ224" s="110"/>
      <c r="KJR224" s="110"/>
      <c r="KJS224" s="110"/>
      <c r="KJT224" s="110"/>
      <c r="KJU224" s="110"/>
      <c r="KJV224" s="110"/>
      <c r="KJW224" s="110"/>
      <c r="KJX224" s="110"/>
      <c r="KJY224" s="110"/>
      <c r="KJZ224" s="110"/>
      <c r="KKA224" s="110"/>
      <c r="KKB224" s="110"/>
      <c r="KKC224" s="110"/>
      <c r="KKD224" s="110"/>
      <c r="KKE224" s="110"/>
      <c r="KKF224" s="110"/>
      <c r="KKG224" s="110"/>
      <c r="KKH224" s="110"/>
      <c r="KKI224" s="110"/>
      <c r="KKJ224" s="110"/>
      <c r="KKK224" s="110"/>
      <c r="KKL224" s="110"/>
      <c r="KKM224" s="110"/>
      <c r="KKN224" s="110"/>
      <c r="KKO224" s="110"/>
      <c r="KKP224" s="110"/>
      <c r="KKQ224" s="110"/>
      <c r="KKR224" s="110"/>
      <c r="KKS224" s="110"/>
      <c r="KKT224" s="110"/>
      <c r="KKU224" s="110"/>
      <c r="KKV224" s="110"/>
      <c r="KKW224" s="110"/>
      <c r="KKX224" s="110"/>
      <c r="KKY224" s="110"/>
      <c r="KKZ224" s="110"/>
      <c r="KLA224" s="110"/>
      <c r="KLB224" s="110"/>
      <c r="KLC224" s="110"/>
      <c r="KLD224" s="110"/>
      <c r="KLE224" s="110"/>
      <c r="KLF224" s="110"/>
      <c r="KLG224" s="110"/>
      <c r="KLH224" s="110"/>
      <c r="KLI224" s="110"/>
      <c r="KLJ224" s="110"/>
      <c r="KLK224" s="110"/>
      <c r="KLL224" s="110"/>
      <c r="KLM224" s="110"/>
      <c r="KLN224" s="110"/>
      <c r="KLO224" s="110"/>
      <c r="KLP224" s="110"/>
      <c r="KLQ224" s="110"/>
      <c r="KLR224" s="110"/>
      <c r="KLS224" s="110"/>
      <c r="KLT224" s="110"/>
      <c r="KLU224" s="110"/>
      <c r="KLV224" s="110"/>
      <c r="KLW224" s="110"/>
      <c r="KLX224" s="110"/>
      <c r="KLY224" s="110"/>
      <c r="KLZ224" s="110"/>
      <c r="KMA224" s="110"/>
      <c r="KMB224" s="110"/>
      <c r="KMC224" s="110"/>
      <c r="KMD224" s="110"/>
      <c r="KME224" s="110"/>
      <c r="KMF224" s="110"/>
      <c r="KMG224" s="110"/>
      <c r="KMH224" s="110"/>
      <c r="KMI224" s="110"/>
      <c r="KMJ224" s="110"/>
      <c r="KMK224" s="110"/>
      <c r="KML224" s="110"/>
      <c r="KMM224" s="110"/>
      <c r="KMN224" s="110"/>
      <c r="KMO224" s="110"/>
      <c r="KMP224" s="110"/>
      <c r="KMQ224" s="110"/>
      <c r="KMR224" s="110"/>
      <c r="KMS224" s="110"/>
      <c r="KMT224" s="110"/>
      <c r="KMU224" s="110"/>
      <c r="KMV224" s="110"/>
      <c r="KMW224" s="110"/>
      <c r="KMX224" s="110"/>
      <c r="KMY224" s="110"/>
      <c r="KMZ224" s="110"/>
      <c r="KNA224" s="110"/>
      <c r="KNB224" s="110"/>
      <c r="KNC224" s="110"/>
      <c r="KND224" s="110"/>
      <c r="KNE224" s="110"/>
      <c r="KNF224" s="110"/>
      <c r="KNG224" s="110"/>
      <c r="KNH224" s="110"/>
      <c r="KNI224" s="110"/>
      <c r="KNJ224" s="110"/>
      <c r="KNK224" s="110"/>
      <c r="KNL224" s="110"/>
      <c r="KNM224" s="110"/>
      <c r="KNN224" s="110"/>
      <c r="KNO224" s="110"/>
      <c r="KNP224" s="110"/>
      <c r="KNQ224" s="110"/>
      <c r="KNR224" s="110"/>
      <c r="KNS224" s="110"/>
      <c r="KNT224" s="110"/>
      <c r="KNU224" s="110"/>
      <c r="KNV224" s="110"/>
      <c r="KNW224" s="110"/>
      <c r="KNX224" s="110"/>
      <c r="KNY224" s="110"/>
      <c r="KNZ224" s="110"/>
      <c r="KOA224" s="110"/>
      <c r="KOB224" s="110"/>
      <c r="KOC224" s="110"/>
      <c r="KOD224" s="110"/>
      <c r="KOE224" s="110"/>
      <c r="KOF224" s="110"/>
      <c r="KOG224" s="110"/>
      <c r="KOH224" s="110"/>
      <c r="KOI224" s="110"/>
      <c r="KOJ224" s="110"/>
      <c r="KOK224" s="110"/>
      <c r="KOL224" s="110"/>
      <c r="KOM224" s="110"/>
      <c r="KON224" s="110"/>
      <c r="KOO224" s="110"/>
      <c r="KOP224" s="110"/>
      <c r="KOQ224" s="110"/>
      <c r="KOR224" s="110"/>
      <c r="KOS224" s="110"/>
      <c r="KOT224" s="110"/>
      <c r="KOU224" s="110"/>
      <c r="KOV224" s="110"/>
      <c r="KOW224" s="110"/>
      <c r="KOX224" s="110"/>
      <c r="KOY224" s="110"/>
      <c r="KOZ224" s="110"/>
      <c r="KPA224" s="110"/>
      <c r="KPB224" s="110"/>
      <c r="KPC224" s="110"/>
      <c r="KPD224" s="110"/>
      <c r="KPE224" s="110"/>
      <c r="KPF224" s="110"/>
      <c r="KPG224" s="110"/>
      <c r="KPH224" s="110"/>
      <c r="KPI224" s="110"/>
      <c r="KPJ224" s="110"/>
      <c r="KPK224" s="110"/>
      <c r="KPL224" s="110"/>
      <c r="KPM224" s="110"/>
      <c r="KPN224" s="110"/>
      <c r="KPO224" s="110"/>
      <c r="KPP224" s="110"/>
      <c r="KPQ224" s="110"/>
      <c r="KPR224" s="110"/>
      <c r="KPS224" s="110"/>
      <c r="KPT224" s="110"/>
      <c r="KPU224" s="110"/>
      <c r="KPV224" s="110"/>
      <c r="KPW224" s="110"/>
      <c r="KPX224" s="110"/>
      <c r="KPY224" s="110"/>
      <c r="KPZ224" s="110"/>
      <c r="KQA224" s="110"/>
      <c r="KQB224" s="110"/>
      <c r="KQC224" s="110"/>
      <c r="KQD224" s="110"/>
      <c r="KQE224" s="110"/>
      <c r="KQF224" s="110"/>
      <c r="KQG224" s="110"/>
      <c r="KQH224" s="110"/>
      <c r="KQI224" s="110"/>
      <c r="KQJ224" s="110"/>
      <c r="KQK224" s="110"/>
      <c r="KQL224" s="110"/>
      <c r="KQM224" s="110"/>
      <c r="KQN224" s="110"/>
      <c r="KQO224" s="110"/>
      <c r="KQP224" s="110"/>
      <c r="KQQ224" s="110"/>
      <c r="KQR224" s="110"/>
      <c r="KQS224" s="110"/>
      <c r="KQT224" s="110"/>
      <c r="KQU224" s="110"/>
      <c r="KQV224" s="110"/>
      <c r="KQW224" s="110"/>
      <c r="KQX224" s="110"/>
      <c r="KQY224" s="110"/>
      <c r="KQZ224" s="110"/>
      <c r="KRA224" s="110"/>
      <c r="KRB224" s="110"/>
      <c r="KRC224" s="110"/>
      <c r="KRD224" s="110"/>
      <c r="KRE224" s="110"/>
      <c r="KRF224" s="110"/>
      <c r="KRG224" s="110"/>
      <c r="KRH224" s="110"/>
      <c r="KRI224" s="110"/>
      <c r="KRJ224" s="110"/>
      <c r="KRK224" s="110"/>
      <c r="KRL224" s="110"/>
      <c r="KRM224" s="110"/>
      <c r="KRN224" s="110"/>
      <c r="KRO224" s="110"/>
      <c r="KRP224" s="110"/>
      <c r="KRQ224" s="110"/>
      <c r="KRR224" s="110"/>
      <c r="KRS224" s="110"/>
      <c r="KRT224" s="110"/>
      <c r="KRU224" s="110"/>
      <c r="KRV224" s="110"/>
      <c r="KRW224" s="110"/>
      <c r="KRX224" s="110"/>
      <c r="KRY224" s="110"/>
      <c r="KRZ224" s="110"/>
      <c r="KSA224" s="110"/>
      <c r="KSB224" s="110"/>
      <c r="KSC224" s="110"/>
      <c r="KSD224" s="110"/>
      <c r="KSE224" s="110"/>
      <c r="KSF224" s="110"/>
      <c r="KSG224" s="110"/>
      <c r="KSH224" s="110"/>
      <c r="KSI224" s="110"/>
      <c r="KSJ224" s="110"/>
      <c r="KSK224" s="110"/>
      <c r="KSL224" s="110"/>
      <c r="KSM224" s="110"/>
      <c r="KSN224" s="110"/>
      <c r="KSO224" s="110"/>
      <c r="KSP224" s="110"/>
      <c r="KSQ224" s="110"/>
      <c r="KSR224" s="110"/>
      <c r="KSS224" s="110"/>
      <c r="KST224" s="110"/>
      <c r="KSU224" s="110"/>
      <c r="KSV224" s="110"/>
      <c r="KSW224" s="110"/>
      <c r="KSX224" s="110"/>
      <c r="KSY224" s="110"/>
      <c r="KSZ224" s="110"/>
      <c r="KTA224" s="110"/>
      <c r="KTB224" s="110"/>
      <c r="KTC224" s="110"/>
      <c r="KTD224" s="110"/>
      <c r="KTE224" s="110"/>
      <c r="KTF224" s="110"/>
      <c r="KTG224" s="110"/>
      <c r="KTH224" s="110"/>
      <c r="KTI224" s="110"/>
      <c r="KTJ224" s="110"/>
      <c r="KTK224" s="110"/>
      <c r="KTL224" s="110"/>
      <c r="KTM224" s="110"/>
      <c r="KTN224" s="110"/>
      <c r="KTO224" s="110"/>
      <c r="KTP224" s="110"/>
      <c r="KTQ224" s="110"/>
      <c r="KTR224" s="110"/>
      <c r="KTS224" s="110"/>
      <c r="KTT224" s="110"/>
      <c r="KTU224" s="110"/>
      <c r="KTV224" s="110"/>
      <c r="KTW224" s="110"/>
      <c r="KTX224" s="110"/>
      <c r="KTY224" s="110"/>
      <c r="KTZ224" s="110"/>
      <c r="KUA224" s="110"/>
      <c r="KUB224" s="110"/>
      <c r="KUC224" s="110"/>
      <c r="KUD224" s="110"/>
      <c r="KUE224" s="110"/>
      <c r="KUF224" s="110"/>
      <c r="KUG224" s="110"/>
      <c r="KUH224" s="110"/>
      <c r="KUI224" s="110"/>
      <c r="KUJ224" s="110"/>
      <c r="KUK224" s="110"/>
      <c r="KUL224" s="110"/>
      <c r="KUM224" s="110"/>
      <c r="KUN224" s="110"/>
      <c r="KUO224" s="110"/>
      <c r="KUP224" s="110"/>
      <c r="KUQ224" s="110"/>
      <c r="KUR224" s="110"/>
      <c r="KUS224" s="110"/>
      <c r="KUT224" s="110"/>
      <c r="KUU224" s="110"/>
      <c r="KUV224" s="110"/>
      <c r="KUW224" s="110"/>
      <c r="KUX224" s="110"/>
      <c r="KUY224" s="110"/>
      <c r="KUZ224" s="110"/>
      <c r="KVA224" s="110"/>
      <c r="KVB224" s="110"/>
      <c r="KVC224" s="110"/>
      <c r="KVD224" s="110"/>
      <c r="KVE224" s="110"/>
      <c r="KVF224" s="110"/>
      <c r="KVG224" s="110"/>
      <c r="KVH224" s="110"/>
      <c r="KVI224" s="110"/>
      <c r="KVJ224" s="110"/>
      <c r="KVK224" s="110"/>
      <c r="KVL224" s="110"/>
      <c r="KVM224" s="110"/>
      <c r="KVN224" s="110"/>
      <c r="KVO224" s="110"/>
      <c r="KVP224" s="110"/>
      <c r="KVQ224" s="110"/>
      <c r="KVR224" s="110"/>
      <c r="KVS224" s="110"/>
      <c r="KVT224" s="110"/>
      <c r="KVU224" s="110"/>
      <c r="KVV224" s="110"/>
      <c r="KVW224" s="110"/>
      <c r="KVX224" s="110"/>
      <c r="KVY224" s="110"/>
      <c r="KVZ224" s="110"/>
      <c r="KWA224" s="110"/>
      <c r="KWB224" s="110"/>
      <c r="KWC224" s="110"/>
      <c r="KWD224" s="110"/>
      <c r="KWE224" s="110"/>
      <c r="KWF224" s="110"/>
      <c r="KWG224" s="110"/>
      <c r="KWH224" s="110"/>
      <c r="KWI224" s="110"/>
      <c r="KWJ224" s="110"/>
      <c r="KWK224" s="110"/>
      <c r="KWL224" s="110"/>
      <c r="KWM224" s="110"/>
      <c r="KWN224" s="110"/>
      <c r="KWO224" s="110"/>
      <c r="KWP224" s="110"/>
      <c r="KWQ224" s="110"/>
      <c r="KWR224" s="110"/>
      <c r="KWS224" s="110"/>
      <c r="KWT224" s="110"/>
      <c r="KWU224" s="110"/>
      <c r="KWV224" s="110"/>
      <c r="KWW224" s="110"/>
      <c r="KWX224" s="110"/>
      <c r="KWY224" s="110"/>
      <c r="KWZ224" s="110"/>
      <c r="KXA224" s="110"/>
      <c r="KXB224" s="110"/>
      <c r="KXC224" s="110"/>
      <c r="KXD224" s="110"/>
      <c r="KXE224" s="110"/>
      <c r="KXF224" s="110"/>
      <c r="KXG224" s="110"/>
      <c r="KXH224" s="110"/>
      <c r="KXI224" s="110"/>
      <c r="KXJ224" s="110"/>
      <c r="KXK224" s="110"/>
      <c r="KXL224" s="110"/>
      <c r="KXM224" s="110"/>
      <c r="KXN224" s="110"/>
      <c r="KXO224" s="110"/>
      <c r="KXP224" s="110"/>
      <c r="KXQ224" s="110"/>
      <c r="KXR224" s="110"/>
      <c r="KXS224" s="110"/>
      <c r="KXT224" s="110"/>
      <c r="KXU224" s="110"/>
      <c r="KXV224" s="110"/>
      <c r="KXW224" s="110"/>
      <c r="KXX224" s="110"/>
      <c r="KXY224" s="110"/>
      <c r="KXZ224" s="110"/>
      <c r="KYA224" s="110"/>
      <c r="KYB224" s="110"/>
      <c r="KYC224" s="110"/>
      <c r="KYD224" s="110"/>
      <c r="KYE224" s="110"/>
      <c r="KYF224" s="110"/>
      <c r="KYG224" s="110"/>
      <c r="KYH224" s="110"/>
      <c r="KYI224" s="110"/>
      <c r="KYJ224" s="110"/>
      <c r="KYK224" s="110"/>
      <c r="KYL224" s="110"/>
      <c r="KYM224" s="110"/>
      <c r="KYN224" s="110"/>
      <c r="KYO224" s="110"/>
      <c r="KYP224" s="110"/>
      <c r="KYQ224" s="110"/>
      <c r="KYR224" s="110"/>
      <c r="KYS224" s="110"/>
      <c r="KYT224" s="110"/>
      <c r="KYU224" s="110"/>
      <c r="KYV224" s="110"/>
      <c r="KYW224" s="110"/>
      <c r="KYX224" s="110"/>
      <c r="KYY224" s="110"/>
      <c r="KYZ224" s="110"/>
      <c r="KZA224" s="110"/>
      <c r="KZB224" s="110"/>
      <c r="KZC224" s="110"/>
      <c r="KZD224" s="110"/>
      <c r="KZE224" s="110"/>
      <c r="KZF224" s="110"/>
      <c r="KZG224" s="110"/>
      <c r="KZH224" s="110"/>
      <c r="KZI224" s="110"/>
      <c r="KZJ224" s="110"/>
      <c r="KZK224" s="110"/>
      <c r="KZL224" s="110"/>
      <c r="KZM224" s="110"/>
      <c r="KZN224" s="110"/>
      <c r="KZO224" s="110"/>
      <c r="KZP224" s="110"/>
      <c r="KZQ224" s="110"/>
      <c r="KZR224" s="110"/>
      <c r="KZS224" s="110"/>
      <c r="KZT224" s="110"/>
      <c r="KZU224" s="110"/>
      <c r="KZV224" s="110"/>
      <c r="KZW224" s="110"/>
      <c r="KZX224" s="110"/>
      <c r="KZY224" s="110"/>
      <c r="KZZ224" s="110"/>
      <c r="LAA224" s="110"/>
      <c r="LAB224" s="110"/>
      <c r="LAC224" s="110"/>
      <c r="LAD224" s="110"/>
      <c r="LAE224" s="110"/>
      <c r="LAF224" s="110"/>
      <c r="LAG224" s="110"/>
      <c r="LAH224" s="110"/>
      <c r="LAI224" s="110"/>
      <c r="LAJ224" s="110"/>
      <c r="LAK224" s="110"/>
      <c r="LAL224" s="110"/>
      <c r="LAM224" s="110"/>
      <c r="LAN224" s="110"/>
      <c r="LAO224" s="110"/>
      <c r="LAP224" s="110"/>
      <c r="LAQ224" s="110"/>
      <c r="LAR224" s="110"/>
      <c r="LAS224" s="110"/>
      <c r="LAT224" s="110"/>
      <c r="LAU224" s="110"/>
      <c r="LAV224" s="110"/>
      <c r="LAW224" s="110"/>
      <c r="LAX224" s="110"/>
      <c r="LAY224" s="110"/>
      <c r="LAZ224" s="110"/>
      <c r="LBA224" s="110"/>
      <c r="LBB224" s="110"/>
      <c r="LBC224" s="110"/>
      <c r="LBD224" s="110"/>
      <c r="LBE224" s="110"/>
      <c r="LBF224" s="110"/>
      <c r="LBG224" s="110"/>
      <c r="LBH224" s="110"/>
      <c r="LBI224" s="110"/>
      <c r="LBJ224" s="110"/>
      <c r="LBK224" s="110"/>
      <c r="LBL224" s="110"/>
      <c r="LBM224" s="110"/>
      <c r="LBN224" s="110"/>
      <c r="LBO224" s="110"/>
      <c r="LBP224" s="110"/>
      <c r="LBQ224" s="110"/>
      <c r="LBR224" s="110"/>
      <c r="LBS224" s="110"/>
      <c r="LBT224" s="110"/>
      <c r="LBU224" s="110"/>
      <c r="LBV224" s="110"/>
      <c r="LBW224" s="110"/>
      <c r="LBX224" s="110"/>
      <c r="LBY224" s="110"/>
      <c r="LBZ224" s="110"/>
      <c r="LCA224" s="110"/>
      <c r="LCB224" s="110"/>
      <c r="LCC224" s="110"/>
      <c r="LCD224" s="110"/>
      <c r="LCE224" s="110"/>
      <c r="LCF224" s="110"/>
      <c r="LCG224" s="110"/>
      <c r="LCH224" s="110"/>
      <c r="LCI224" s="110"/>
      <c r="LCJ224" s="110"/>
      <c r="LCK224" s="110"/>
      <c r="LCL224" s="110"/>
      <c r="LCM224" s="110"/>
      <c r="LCN224" s="110"/>
      <c r="LCO224" s="110"/>
      <c r="LCP224" s="110"/>
      <c r="LCQ224" s="110"/>
      <c r="LCR224" s="110"/>
      <c r="LCS224" s="110"/>
      <c r="LCT224" s="110"/>
      <c r="LCU224" s="110"/>
      <c r="LCV224" s="110"/>
      <c r="LCW224" s="110"/>
      <c r="LCX224" s="110"/>
      <c r="LCY224" s="110"/>
      <c r="LCZ224" s="110"/>
      <c r="LDA224" s="110"/>
      <c r="LDB224" s="110"/>
      <c r="LDC224" s="110"/>
      <c r="LDD224" s="110"/>
      <c r="LDE224" s="110"/>
      <c r="LDF224" s="110"/>
      <c r="LDG224" s="110"/>
      <c r="LDH224" s="110"/>
      <c r="LDI224" s="110"/>
      <c r="LDJ224" s="110"/>
      <c r="LDK224" s="110"/>
      <c r="LDL224" s="110"/>
      <c r="LDM224" s="110"/>
      <c r="LDN224" s="110"/>
      <c r="LDO224" s="110"/>
      <c r="LDP224" s="110"/>
      <c r="LDQ224" s="110"/>
      <c r="LDR224" s="110"/>
      <c r="LDS224" s="110"/>
      <c r="LDT224" s="110"/>
      <c r="LDU224" s="110"/>
      <c r="LDV224" s="110"/>
      <c r="LDW224" s="110"/>
      <c r="LDX224" s="110"/>
      <c r="LDY224" s="110"/>
      <c r="LDZ224" s="110"/>
      <c r="LEA224" s="110"/>
      <c r="LEB224" s="110"/>
      <c r="LEC224" s="110"/>
      <c r="LED224" s="110"/>
      <c r="LEE224" s="110"/>
      <c r="LEF224" s="110"/>
      <c r="LEG224" s="110"/>
      <c r="LEH224" s="110"/>
      <c r="LEI224" s="110"/>
      <c r="LEJ224" s="110"/>
      <c r="LEK224" s="110"/>
      <c r="LEL224" s="110"/>
      <c r="LEM224" s="110"/>
      <c r="LEN224" s="110"/>
      <c r="LEO224" s="110"/>
      <c r="LEP224" s="110"/>
      <c r="LEQ224" s="110"/>
      <c r="LER224" s="110"/>
      <c r="LES224" s="110"/>
      <c r="LET224" s="110"/>
      <c r="LEU224" s="110"/>
      <c r="LEV224" s="110"/>
      <c r="LEW224" s="110"/>
      <c r="LEX224" s="110"/>
      <c r="LEY224" s="110"/>
      <c r="LEZ224" s="110"/>
      <c r="LFA224" s="110"/>
      <c r="LFB224" s="110"/>
      <c r="LFC224" s="110"/>
      <c r="LFD224" s="110"/>
      <c r="LFE224" s="110"/>
      <c r="LFF224" s="110"/>
      <c r="LFG224" s="110"/>
      <c r="LFH224" s="110"/>
      <c r="LFI224" s="110"/>
      <c r="LFJ224" s="110"/>
      <c r="LFK224" s="110"/>
      <c r="LFL224" s="110"/>
      <c r="LFM224" s="110"/>
      <c r="LFN224" s="110"/>
      <c r="LFO224" s="110"/>
      <c r="LFP224" s="110"/>
      <c r="LFQ224" s="110"/>
      <c r="LFR224" s="110"/>
      <c r="LFS224" s="110"/>
      <c r="LFT224" s="110"/>
      <c r="LFU224" s="110"/>
      <c r="LFV224" s="110"/>
      <c r="LFW224" s="110"/>
      <c r="LFX224" s="110"/>
      <c r="LFY224" s="110"/>
      <c r="LFZ224" s="110"/>
      <c r="LGA224" s="110"/>
      <c r="LGB224" s="110"/>
      <c r="LGC224" s="110"/>
      <c r="LGD224" s="110"/>
      <c r="LGE224" s="110"/>
      <c r="LGF224" s="110"/>
      <c r="LGG224" s="110"/>
      <c r="LGH224" s="110"/>
      <c r="LGI224" s="110"/>
      <c r="LGJ224" s="110"/>
      <c r="LGK224" s="110"/>
      <c r="LGL224" s="110"/>
      <c r="LGM224" s="110"/>
      <c r="LGN224" s="110"/>
      <c r="LGO224" s="110"/>
      <c r="LGP224" s="110"/>
      <c r="LGQ224" s="110"/>
      <c r="LGR224" s="110"/>
      <c r="LGS224" s="110"/>
      <c r="LGT224" s="110"/>
      <c r="LGU224" s="110"/>
      <c r="LGV224" s="110"/>
      <c r="LGW224" s="110"/>
      <c r="LGX224" s="110"/>
      <c r="LGY224" s="110"/>
      <c r="LGZ224" s="110"/>
      <c r="LHA224" s="110"/>
      <c r="LHB224" s="110"/>
      <c r="LHC224" s="110"/>
      <c r="LHD224" s="110"/>
      <c r="LHE224" s="110"/>
      <c r="LHF224" s="110"/>
      <c r="LHG224" s="110"/>
      <c r="LHH224" s="110"/>
      <c r="LHI224" s="110"/>
      <c r="LHJ224" s="110"/>
      <c r="LHK224" s="110"/>
      <c r="LHL224" s="110"/>
      <c r="LHM224" s="110"/>
      <c r="LHN224" s="110"/>
      <c r="LHO224" s="110"/>
      <c r="LHP224" s="110"/>
      <c r="LHQ224" s="110"/>
      <c r="LHR224" s="110"/>
      <c r="LHS224" s="110"/>
      <c r="LHT224" s="110"/>
      <c r="LHU224" s="110"/>
      <c r="LHV224" s="110"/>
      <c r="LHW224" s="110"/>
      <c r="LHX224" s="110"/>
      <c r="LHY224" s="110"/>
      <c r="LHZ224" s="110"/>
      <c r="LIA224" s="110"/>
      <c r="LIB224" s="110"/>
      <c r="LIC224" s="110"/>
      <c r="LID224" s="110"/>
      <c r="LIE224" s="110"/>
      <c r="LIF224" s="110"/>
      <c r="LIG224" s="110"/>
      <c r="LIH224" s="110"/>
      <c r="LII224" s="110"/>
      <c r="LIJ224" s="110"/>
      <c r="LIK224" s="110"/>
      <c r="LIL224" s="110"/>
      <c r="LIM224" s="110"/>
      <c r="LIN224" s="110"/>
      <c r="LIO224" s="110"/>
      <c r="LIP224" s="110"/>
      <c r="LIQ224" s="110"/>
      <c r="LIR224" s="110"/>
      <c r="LIS224" s="110"/>
      <c r="LIT224" s="110"/>
      <c r="LIU224" s="110"/>
      <c r="LIV224" s="110"/>
      <c r="LIW224" s="110"/>
      <c r="LIX224" s="110"/>
      <c r="LIY224" s="110"/>
      <c r="LIZ224" s="110"/>
      <c r="LJA224" s="110"/>
      <c r="LJB224" s="110"/>
      <c r="LJC224" s="110"/>
      <c r="LJD224" s="110"/>
      <c r="LJE224" s="110"/>
      <c r="LJF224" s="110"/>
      <c r="LJG224" s="110"/>
      <c r="LJH224" s="110"/>
      <c r="LJI224" s="110"/>
      <c r="LJJ224" s="110"/>
      <c r="LJK224" s="110"/>
      <c r="LJL224" s="110"/>
      <c r="LJM224" s="110"/>
      <c r="LJN224" s="110"/>
      <c r="LJO224" s="110"/>
      <c r="LJP224" s="110"/>
      <c r="LJQ224" s="110"/>
      <c r="LJR224" s="110"/>
      <c r="LJS224" s="110"/>
      <c r="LJT224" s="110"/>
      <c r="LJU224" s="110"/>
      <c r="LJV224" s="110"/>
      <c r="LJW224" s="110"/>
      <c r="LJX224" s="110"/>
      <c r="LJY224" s="110"/>
      <c r="LJZ224" s="110"/>
      <c r="LKA224" s="110"/>
      <c r="LKB224" s="110"/>
      <c r="LKC224" s="110"/>
      <c r="LKD224" s="110"/>
      <c r="LKE224" s="110"/>
      <c r="LKF224" s="110"/>
      <c r="LKG224" s="110"/>
      <c r="LKH224" s="110"/>
      <c r="LKI224" s="110"/>
      <c r="LKJ224" s="110"/>
      <c r="LKK224" s="110"/>
      <c r="LKL224" s="110"/>
      <c r="LKM224" s="110"/>
      <c r="LKN224" s="110"/>
      <c r="LKO224" s="110"/>
      <c r="LKP224" s="110"/>
      <c r="LKQ224" s="110"/>
      <c r="LKR224" s="110"/>
      <c r="LKS224" s="110"/>
      <c r="LKT224" s="110"/>
      <c r="LKU224" s="110"/>
      <c r="LKV224" s="110"/>
      <c r="LKW224" s="110"/>
      <c r="LKX224" s="110"/>
      <c r="LKY224" s="110"/>
      <c r="LKZ224" s="110"/>
      <c r="LLA224" s="110"/>
      <c r="LLB224" s="110"/>
      <c r="LLC224" s="110"/>
      <c r="LLD224" s="110"/>
      <c r="LLE224" s="110"/>
      <c r="LLF224" s="110"/>
      <c r="LLG224" s="110"/>
      <c r="LLH224" s="110"/>
      <c r="LLI224" s="110"/>
      <c r="LLJ224" s="110"/>
      <c r="LLK224" s="110"/>
      <c r="LLL224" s="110"/>
      <c r="LLM224" s="110"/>
      <c r="LLN224" s="110"/>
      <c r="LLO224" s="110"/>
      <c r="LLP224" s="110"/>
      <c r="LLQ224" s="110"/>
      <c r="LLR224" s="110"/>
      <c r="LLS224" s="110"/>
      <c r="LLT224" s="110"/>
      <c r="LLU224" s="110"/>
      <c r="LLV224" s="110"/>
      <c r="LLW224" s="110"/>
      <c r="LLX224" s="110"/>
      <c r="LLY224" s="110"/>
      <c r="LLZ224" s="110"/>
      <c r="LMA224" s="110"/>
      <c r="LMB224" s="110"/>
      <c r="LMC224" s="110"/>
      <c r="LMD224" s="110"/>
      <c r="LME224" s="110"/>
      <c r="LMF224" s="110"/>
      <c r="LMG224" s="110"/>
      <c r="LMH224" s="110"/>
      <c r="LMI224" s="110"/>
      <c r="LMJ224" s="110"/>
      <c r="LMK224" s="110"/>
      <c r="LML224" s="110"/>
      <c r="LMM224" s="110"/>
      <c r="LMN224" s="110"/>
      <c r="LMO224" s="110"/>
      <c r="LMP224" s="110"/>
      <c r="LMQ224" s="110"/>
      <c r="LMR224" s="110"/>
      <c r="LMS224" s="110"/>
      <c r="LMT224" s="110"/>
      <c r="LMU224" s="110"/>
      <c r="LMV224" s="110"/>
      <c r="LMW224" s="110"/>
      <c r="LMX224" s="110"/>
      <c r="LMY224" s="110"/>
      <c r="LMZ224" s="110"/>
      <c r="LNA224" s="110"/>
      <c r="LNB224" s="110"/>
      <c r="LNC224" s="110"/>
      <c r="LND224" s="110"/>
      <c r="LNE224" s="110"/>
      <c r="LNF224" s="110"/>
      <c r="LNG224" s="110"/>
      <c r="LNH224" s="110"/>
      <c r="LNI224" s="110"/>
      <c r="LNJ224" s="110"/>
      <c r="LNK224" s="110"/>
      <c r="LNL224" s="110"/>
      <c r="LNM224" s="110"/>
      <c r="LNN224" s="110"/>
      <c r="LNO224" s="110"/>
      <c r="LNP224" s="110"/>
      <c r="LNQ224" s="110"/>
      <c r="LNR224" s="110"/>
      <c r="LNS224" s="110"/>
      <c r="LNT224" s="110"/>
      <c r="LNU224" s="110"/>
      <c r="LNV224" s="110"/>
      <c r="LNW224" s="110"/>
      <c r="LNX224" s="110"/>
      <c r="LNY224" s="110"/>
      <c r="LNZ224" s="110"/>
      <c r="LOA224" s="110"/>
      <c r="LOB224" s="110"/>
      <c r="LOC224" s="110"/>
      <c r="LOD224" s="110"/>
      <c r="LOE224" s="110"/>
      <c r="LOF224" s="110"/>
      <c r="LOG224" s="110"/>
      <c r="LOH224" s="110"/>
      <c r="LOI224" s="110"/>
      <c r="LOJ224" s="110"/>
      <c r="LOK224" s="110"/>
      <c r="LOL224" s="110"/>
      <c r="LOM224" s="110"/>
      <c r="LON224" s="110"/>
      <c r="LOO224" s="110"/>
      <c r="LOP224" s="110"/>
      <c r="LOQ224" s="110"/>
      <c r="LOR224" s="110"/>
      <c r="LOS224" s="110"/>
      <c r="LOT224" s="110"/>
      <c r="LOU224" s="110"/>
      <c r="LOV224" s="110"/>
      <c r="LOW224" s="110"/>
      <c r="LOX224" s="110"/>
      <c r="LOY224" s="110"/>
      <c r="LOZ224" s="110"/>
      <c r="LPA224" s="110"/>
      <c r="LPB224" s="110"/>
      <c r="LPC224" s="110"/>
      <c r="LPD224" s="110"/>
      <c r="LPE224" s="110"/>
      <c r="LPF224" s="110"/>
      <c r="LPG224" s="110"/>
      <c r="LPH224" s="110"/>
      <c r="LPI224" s="110"/>
      <c r="LPJ224" s="110"/>
      <c r="LPK224" s="110"/>
      <c r="LPL224" s="110"/>
      <c r="LPM224" s="110"/>
      <c r="LPN224" s="110"/>
      <c r="LPO224" s="110"/>
      <c r="LPP224" s="110"/>
      <c r="LPQ224" s="110"/>
      <c r="LPR224" s="110"/>
      <c r="LPS224" s="110"/>
      <c r="LPT224" s="110"/>
      <c r="LPU224" s="110"/>
      <c r="LPV224" s="110"/>
      <c r="LPW224" s="110"/>
      <c r="LPX224" s="110"/>
      <c r="LPY224" s="110"/>
      <c r="LPZ224" s="110"/>
      <c r="LQA224" s="110"/>
      <c r="LQB224" s="110"/>
      <c r="LQC224" s="110"/>
      <c r="LQD224" s="110"/>
      <c r="LQE224" s="110"/>
      <c r="LQF224" s="110"/>
      <c r="LQG224" s="110"/>
      <c r="LQH224" s="110"/>
      <c r="LQI224" s="110"/>
      <c r="LQJ224" s="110"/>
      <c r="LQK224" s="110"/>
      <c r="LQL224" s="110"/>
      <c r="LQM224" s="110"/>
      <c r="LQN224" s="110"/>
      <c r="LQO224" s="110"/>
      <c r="LQP224" s="110"/>
      <c r="LQQ224" s="110"/>
      <c r="LQR224" s="110"/>
      <c r="LQS224" s="110"/>
      <c r="LQT224" s="110"/>
      <c r="LQU224" s="110"/>
      <c r="LQV224" s="110"/>
      <c r="LQW224" s="110"/>
      <c r="LQX224" s="110"/>
      <c r="LQY224" s="110"/>
      <c r="LQZ224" s="110"/>
      <c r="LRA224" s="110"/>
      <c r="LRB224" s="110"/>
      <c r="LRC224" s="110"/>
      <c r="LRD224" s="110"/>
      <c r="LRE224" s="110"/>
      <c r="LRF224" s="110"/>
      <c r="LRG224" s="110"/>
      <c r="LRH224" s="110"/>
      <c r="LRI224" s="110"/>
      <c r="LRJ224" s="110"/>
      <c r="LRK224" s="110"/>
      <c r="LRL224" s="110"/>
      <c r="LRM224" s="110"/>
      <c r="LRN224" s="110"/>
      <c r="LRO224" s="110"/>
      <c r="LRP224" s="110"/>
      <c r="LRQ224" s="110"/>
      <c r="LRR224" s="110"/>
      <c r="LRS224" s="110"/>
      <c r="LRT224" s="110"/>
      <c r="LRU224" s="110"/>
      <c r="LRV224" s="110"/>
      <c r="LRW224" s="110"/>
      <c r="LRX224" s="110"/>
      <c r="LRY224" s="110"/>
      <c r="LRZ224" s="110"/>
      <c r="LSA224" s="110"/>
      <c r="LSB224" s="110"/>
      <c r="LSC224" s="110"/>
      <c r="LSD224" s="110"/>
      <c r="LSE224" s="110"/>
      <c r="LSF224" s="110"/>
      <c r="LSG224" s="110"/>
      <c r="LSH224" s="110"/>
      <c r="LSI224" s="110"/>
      <c r="LSJ224" s="110"/>
      <c r="LSK224" s="110"/>
      <c r="LSL224" s="110"/>
      <c r="LSM224" s="110"/>
      <c r="LSN224" s="110"/>
      <c r="LSO224" s="110"/>
      <c r="LSP224" s="110"/>
      <c r="LSQ224" s="110"/>
      <c r="LSR224" s="110"/>
      <c r="LSS224" s="110"/>
      <c r="LST224" s="110"/>
      <c r="LSU224" s="110"/>
      <c r="LSV224" s="110"/>
      <c r="LSW224" s="110"/>
      <c r="LSX224" s="110"/>
      <c r="LSY224" s="110"/>
      <c r="LSZ224" s="110"/>
      <c r="LTA224" s="110"/>
      <c r="LTB224" s="110"/>
      <c r="LTC224" s="110"/>
      <c r="LTD224" s="110"/>
      <c r="LTE224" s="110"/>
      <c r="LTF224" s="110"/>
      <c r="LTG224" s="110"/>
      <c r="LTH224" s="110"/>
      <c r="LTI224" s="110"/>
      <c r="LTJ224" s="110"/>
      <c r="LTK224" s="110"/>
      <c r="LTL224" s="110"/>
      <c r="LTM224" s="110"/>
      <c r="LTN224" s="110"/>
      <c r="LTO224" s="110"/>
      <c r="LTP224" s="110"/>
      <c r="LTQ224" s="110"/>
      <c r="LTR224" s="110"/>
      <c r="LTS224" s="110"/>
      <c r="LTT224" s="110"/>
      <c r="LTU224" s="110"/>
      <c r="LTV224" s="110"/>
      <c r="LTW224" s="110"/>
      <c r="LTX224" s="110"/>
      <c r="LTY224" s="110"/>
      <c r="LTZ224" s="110"/>
      <c r="LUA224" s="110"/>
      <c r="LUB224" s="110"/>
      <c r="LUC224" s="110"/>
      <c r="LUD224" s="110"/>
      <c r="LUE224" s="110"/>
      <c r="LUF224" s="110"/>
      <c r="LUG224" s="110"/>
      <c r="LUH224" s="110"/>
      <c r="LUI224" s="110"/>
      <c r="LUJ224" s="110"/>
      <c r="LUK224" s="110"/>
      <c r="LUL224" s="110"/>
      <c r="LUM224" s="110"/>
      <c r="LUN224" s="110"/>
      <c r="LUO224" s="110"/>
      <c r="LUP224" s="110"/>
      <c r="LUQ224" s="110"/>
      <c r="LUR224" s="110"/>
      <c r="LUS224" s="110"/>
      <c r="LUT224" s="110"/>
      <c r="LUU224" s="110"/>
      <c r="LUV224" s="110"/>
      <c r="LUW224" s="110"/>
      <c r="LUX224" s="110"/>
      <c r="LUY224" s="110"/>
      <c r="LUZ224" s="110"/>
      <c r="LVA224" s="110"/>
      <c r="LVB224" s="110"/>
      <c r="LVC224" s="110"/>
      <c r="LVD224" s="110"/>
      <c r="LVE224" s="110"/>
      <c r="LVF224" s="110"/>
      <c r="LVG224" s="110"/>
      <c r="LVH224" s="110"/>
      <c r="LVI224" s="110"/>
      <c r="LVJ224" s="110"/>
      <c r="LVK224" s="110"/>
      <c r="LVL224" s="110"/>
      <c r="LVM224" s="110"/>
      <c r="LVN224" s="110"/>
      <c r="LVO224" s="110"/>
      <c r="LVP224" s="110"/>
      <c r="LVQ224" s="110"/>
      <c r="LVR224" s="110"/>
      <c r="LVS224" s="110"/>
      <c r="LVT224" s="110"/>
      <c r="LVU224" s="110"/>
      <c r="LVV224" s="110"/>
      <c r="LVW224" s="110"/>
      <c r="LVX224" s="110"/>
      <c r="LVY224" s="110"/>
      <c r="LVZ224" s="110"/>
      <c r="LWA224" s="110"/>
      <c r="LWB224" s="110"/>
      <c r="LWC224" s="110"/>
      <c r="LWD224" s="110"/>
      <c r="LWE224" s="110"/>
      <c r="LWF224" s="110"/>
      <c r="LWG224" s="110"/>
      <c r="LWH224" s="110"/>
      <c r="LWI224" s="110"/>
      <c r="LWJ224" s="110"/>
      <c r="LWK224" s="110"/>
      <c r="LWL224" s="110"/>
      <c r="LWM224" s="110"/>
      <c r="LWN224" s="110"/>
      <c r="LWO224" s="110"/>
      <c r="LWP224" s="110"/>
      <c r="LWQ224" s="110"/>
      <c r="LWR224" s="110"/>
      <c r="LWS224" s="110"/>
      <c r="LWT224" s="110"/>
      <c r="LWU224" s="110"/>
      <c r="LWV224" s="110"/>
      <c r="LWW224" s="110"/>
      <c r="LWX224" s="110"/>
      <c r="LWY224" s="110"/>
      <c r="LWZ224" s="110"/>
      <c r="LXA224" s="110"/>
      <c r="LXB224" s="110"/>
      <c r="LXC224" s="110"/>
      <c r="LXD224" s="110"/>
      <c r="LXE224" s="110"/>
      <c r="LXF224" s="110"/>
      <c r="LXG224" s="110"/>
      <c r="LXH224" s="110"/>
      <c r="LXI224" s="110"/>
      <c r="LXJ224" s="110"/>
      <c r="LXK224" s="110"/>
      <c r="LXL224" s="110"/>
      <c r="LXM224" s="110"/>
      <c r="LXN224" s="110"/>
      <c r="LXO224" s="110"/>
      <c r="LXP224" s="110"/>
      <c r="LXQ224" s="110"/>
      <c r="LXR224" s="110"/>
      <c r="LXS224" s="110"/>
      <c r="LXT224" s="110"/>
      <c r="LXU224" s="110"/>
      <c r="LXV224" s="110"/>
      <c r="LXW224" s="110"/>
      <c r="LXX224" s="110"/>
      <c r="LXY224" s="110"/>
      <c r="LXZ224" s="110"/>
      <c r="LYA224" s="110"/>
      <c r="LYB224" s="110"/>
      <c r="LYC224" s="110"/>
      <c r="LYD224" s="110"/>
      <c r="LYE224" s="110"/>
      <c r="LYF224" s="110"/>
      <c r="LYG224" s="110"/>
      <c r="LYH224" s="110"/>
      <c r="LYI224" s="110"/>
      <c r="LYJ224" s="110"/>
      <c r="LYK224" s="110"/>
      <c r="LYL224" s="110"/>
      <c r="LYM224" s="110"/>
      <c r="LYN224" s="110"/>
      <c r="LYO224" s="110"/>
      <c r="LYP224" s="110"/>
      <c r="LYQ224" s="110"/>
      <c r="LYR224" s="110"/>
      <c r="LYS224" s="110"/>
      <c r="LYT224" s="110"/>
      <c r="LYU224" s="110"/>
      <c r="LYV224" s="110"/>
      <c r="LYW224" s="110"/>
      <c r="LYX224" s="110"/>
      <c r="LYY224" s="110"/>
      <c r="LYZ224" s="110"/>
      <c r="LZA224" s="110"/>
      <c r="LZB224" s="110"/>
      <c r="LZC224" s="110"/>
      <c r="LZD224" s="110"/>
      <c r="LZE224" s="110"/>
      <c r="LZF224" s="110"/>
      <c r="LZG224" s="110"/>
      <c r="LZH224" s="110"/>
      <c r="LZI224" s="110"/>
      <c r="LZJ224" s="110"/>
      <c r="LZK224" s="110"/>
      <c r="LZL224" s="110"/>
      <c r="LZM224" s="110"/>
      <c r="LZN224" s="110"/>
      <c r="LZO224" s="110"/>
      <c r="LZP224" s="110"/>
      <c r="LZQ224" s="110"/>
      <c r="LZR224" s="110"/>
      <c r="LZS224" s="110"/>
      <c r="LZT224" s="110"/>
      <c r="LZU224" s="110"/>
      <c r="LZV224" s="110"/>
      <c r="LZW224" s="110"/>
      <c r="LZX224" s="110"/>
      <c r="LZY224" s="110"/>
      <c r="LZZ224" s="110"/>
      <c r="MAA224" s="110"/>
      <c r="MAB224" s="110"/>
      <c r="MAC224" s="110"/>
      <c r="MAD224" s="110"/>
      <c r="MAE224" s="110"/>
      <c r="MAF224" s="110"/>
      <c r="MAG224" s="110"/>
      <c r="MAH224" s="110"/>
      <c r="MAI224" s="110"/>
      <c r="MAJ224" s="110"/>
      <c r="MAK224" s="110"/>
      <c r="MAL224" s="110"/>
      <c r="MAM224" s="110"/>
      <c r="MAN224" s="110"/>
      <c r="MAO224" s="110"/>
      <c r="MAP224" s="110"/>
      <c r="MAQ224" s="110"/>
      <c r="MAR224" s="110"/>
      <c r="MAS224" s="110"/>
      <c r="MAT224" s="110"/>
      <c r="MAU224" s="110"/>
      <c r="MAV224" s="110"/>
      <c r="MAW224" s="110"/>
      <c r="MAX224" s="110"/>
      <c r="MAY224" s="110"/>
      <c r="MAZ224" s="110"/>
      <c r="MBA224" s="110"/>
      <c r="MBB224" s="110"/>
      <c r="MBC224" s="110"/>
      <c r="MBD224" s="110"/>
      <c r="MBE224" s="110"/>
      <c r="MBF224" s="110"/>
      <c r="MBG224" s="110"/>
      <c r="MBH224" s="110"/>
      <c r="MBI224" s="110"/>
      <c r="MBJ224" s="110"/>
      <c r="MBK224" s="110"/>
      <c r="MBL224" s="110"/>
      <c r="MBM224" s="110"/>
      <c r="MBN224" s="110"/>
      <c r="MBO224" s="110"/>
      <c r="MBP224" s="110"/>
      <c r="MBQ224" s="110"/>
      <c r="MBR224" s="110"/>
      <c r="MBS224" s="110"/>
      <c r="MBT224" s="110"/>
      <c r="MBU224" s="110"/>
      <c r="MBV224" s="110"/>
      <c r="MBW224" s="110"/>
      <c r="MBX224" s="110"/>
      <c r="MBY224" s="110"/>
      <c r="MBZ224" s="110"/>
      <c r="MCA224" s="110"/>
      <c r="MCB224" s="110"/>
      <c r="MCC224" s="110"/>
      <c r="MCD224" s="110"/>
      <c r="MCE224" s="110"/>
      <c r="MCF224" s="110"/>
      <c r="MCG224" s="110"/>
      <c r="MCH224" s="110"/>
      <c r="MCI224" s="110"/>
      <c r="MCJ224" s="110"/>
      <c r="MCK224" s="110"/>
      <c r="MCL224" s="110"/>
      <c r="MCM224" s="110"/>
      <c r="MCN224" s="110"/>
      <c r="MCO224" s="110"/>
      <c r="MCP224" s="110"/>
      <c r="MCQ224" s="110"/>
      <c r="MCR224" s="110"/>
      <c r="MCS224" s="110"/>
      <c r="MCT224" s="110"/>
      <c r="MCU224" s="110"/>
      <c r="MCV224" s="110"/>
      <c r="MCW224" s="110"/>
      <c r="MCX224" s="110"/>
      <c r="MCY224" s="110"/>
      <c r="MCZ224" s="110"/>
      <c r="MDA224" s="110"/>
      <c r="MDB224" s="110"/>
      <c r="MDC224" s="110"/>
      <c r="MDD224" s="110"/>
      <c r="MDE224" s="110"/>
      <c r="MDF224" s="110"/>
      <c r="MDG224" s="110"/>
      <c r="MDH224" s="110"/>
      <c r="MDI224" s="110"/>
      <c r="MDJ224" s="110"/>
      <c r="MDK224" s="110"/>
      <c r="MDL224" s="110"/>
      <c r="MDM224" s="110"/>
      <c r="MDN224" s="110"/>
      <c r="MDO224" s="110"/>
      <c r="MDP224" s="110"/>
      <c r="MDQ224" s="110"/>
      <c r="MDR224" s="110"/>
      <c r="MDS224" s="110"/>
      <c r="MDT224" s="110"/>
      <c r="MDU224" s="110"/>
      <c r="MDV224" s="110"/>
      <c r="MDW224" s="110"/>
      <c r="MDX224" s="110"/>
      <c r="MDY224" s="110"/>
      <c r="MDZ224" s="110"/>
      <c r="MEA224" s="110"/>
      <c r="MEB224" s="110"/>
      <c r="MEC224" s="110"/>
      <c r="MED224" s="110"/>
      <c r="MEE224" s="110"/>
      <c r="MEF224" s="110"/>
      <c r="MEG224" s="110"/>
      <c r="MEH224" s="110"/>
      <c r="MEI224" s="110"/>
      <c r="MEJ224" s="110"/>
      <c r="MEK224" s="110"/>
      <c r="MEL224" s="110"/>
      <c r="MEM224" s="110"/>
      <c r="MEN224" s="110"/>
      <c r="MEO224" s="110"/>
      <c r="MEP224" s="110"/>
      <c r="MEQ224" s="110"/>
      <c r="MER224" s="110"/>
      <c r="MES224" s="110"/>
      <c r="MET224" s="110"/>
      <c r="MEU224" s="110"/>
      <c r="MEV224" s="110"/>
      <c r="MEW224" s="110"/>
      <c r="MEX224" s="110"/>
      <c r="MEY224" s="110"/>
      <c r="MEZ224" s="110"/>
      <c r="MFA224" s="110"/>
      <c r="MFB224" s="110"/>
      <c r="MFC224" s="110"/>
      <c r="MFD224" s="110"/>
      <c r="MFE224" s="110"/>
      <c r="MFF224" s="110"/>
      <c r="MFG224" s="110"/>
      <c r="MFH224" s="110"/>
      <c r="MFI224" s="110"/>
      <c r="MFJ224" s="110"/>
      <c r="MFK224" s="110"/>
      <c r="MFL224" s="110"/>
      <c r="MFM224" s="110"/>
      <c r="MFN224" s="110"/>
      <c r="MFO224" s="110"/>
      <c r="MFP224" s="110"/>
      <c r="MFQ224" s="110"/>
      <c r="MFR224" s="110"/>
      <c r="MFS224" s="110"/>
      <c r="MFT224" s="110"/>
      <c r="MFU224" s="110"/>
      <c r="MFV224" s="110"/>
      <c r="MFW224" s="110"/>
      <c r="MFX224" s="110"/>
      <c r="MFY224" s="110"/>
      <c r="MFZ224" s="110"/>
      <c r="MGA224" s="110"/>
      <c r="MGB224" s="110"/>
      <c r="MGC224" s="110"/>
      <c r="MGD224" s="110"/>
      <c r="MGE224" s="110"/>
      <c r="MGF224" s="110"/>
      <c r="MGG224" s="110"/>
      <c r="MGH224" s="110"/>
      <c r="MGI224" s="110"/>
      <c r="MGJ224" s="110"/>
      <c r="MGK224" s="110"/>
      <c r="MGL224" s="110"/>
      <c r="MGM224" s="110"/>
      <c r="MGN224" s="110"/>
      <c r="MGO224" s="110"/>
      <c r="MGP224" s="110"/>
      <c r="MGQ224" s="110"/>
      <c r="MGR224" s="110"/>
      <c r="MGS224" s="110"/>
      <c r="MGT224" s="110"/>
      <c r="MGU224" s="110"/>
      <c r="MGV224" s="110"/>
      <c r="MGW224" s="110"/>
      <c r="MGX224" s="110"/>
      <c r="MGY224" s="110"/>
      <c r="MGZ224" s="110"/>
      <c r="MHA224" s="110"/>
      <c r="MHB224" s="110"/>
      <c r="MHC224" s="110"/>
      <c r="MHD224" s="110"/>
      <c r="MHE224" s="110"/>
      <c r="MHF224" s="110"/>
      <c r="MHG224" s="110"/>
      <c r="MHH224" s="110"/>
      <c r="MHI224" s="110"/>
      <c r="MHJ224" s="110"/>
      <c r="MHK224" s="110"/>
      <c r="MHL224" s="110"/>
      <c r="MHM224" s="110"/>
      <c r="MHN224" s="110"/>
      <c r="MHO224" s="110"/>
      <c r="MHP224" s="110"/>
      <c r="MHQ224" s="110"/>
      <c r="MHR224" s="110"/>
      <c r="MHS224" s="110"/>
      <c r="MHT224" s="110"/>
      <c r="MHU224" s="110"/>
      <c r="MHV224" s="110"/>
      <c r="MHW224" s="110"/>
      <c r="MHX224" s="110"/>
      <c r="MHY224" s="110"/>
      <c r="MHZ224" s="110"/>
      <c r="MIA224" s="110"/>
      <c r="MIB224" s="110"/>
      <c r="MIC224" s="110"/>
      <c r="MID224" s="110"/>
      <c r="MIE224" s="110"/>
      <c r="MIF224" s="110"/>
      <c r="MIG224" s="110"/>
      <c r="MIH224" s="110"/>
      <c r="MII224" s="110"/>
      <c r="MIJ224" s="110"/>
      <c r="MIK224" s="110"/>
      <c r="MIL224" s="110"/>
      <c r="MIM224" s="110"/>
      <c r="MIN224" s="110"/>
      <c r="MIO224" s="110"/>
      <c r="MIP224" s="110"/>
      <c r="MIQ224" s="110"/>
      <c r="MIR224" s="110"/>
      <c r="MIS224" s="110"/>
      <c r="MIT224" s="110"/>
      <c r="MIU224" s="110"/>
      <c r="MIV224" s="110"/>
      <c r="MIW224" s="110"/>
      <c r="MIX224" s="110"/>
      <c r="MIY224" s="110"/>
      <c r="MIZ224" s="110"/>
      <c r="MJA224" s="110"/>
      <c r="MJB224" s="110"/>
      <c r="MJC224" s="110"/>
      <c r="MJD224" s="110"/>
      <c r="MJE224" s="110"/>
      <c r="MJF224" s="110"/>
      <c r="MJG224" s="110"/>
      <c r="MJH224" s="110"/>
      <c r="MJI224" s="110"/>
      <c r="MJJ224" s="110"/>
      <c r="MJK224" s="110"/>
      <c r="MJL224" s="110"/>
      <c r="MJM224" s="110"/>
      <c r="MJN224" s="110"/>
      <c r="MJO224" s="110"/>
      <c r="MJP224" s="110"/>
      <c r="MJQ224" s="110"/>
      <c r="MJR224" s="110"/>
      <c r="MJS224" s="110"/>
      <c r="MJT224" s="110"/>
      <c r="MJU224" s="110"/>
      <c r="MJV224" s="110"/>
      <c r="MJW224" s="110"/>
      <c r="MJX224" s="110"/>
      <c r="MJY224" s="110"/>
      <c r="MJZ224" s="110"/>
      <c r="MKA224" s="110"/>
      <c r="MKB224" s="110"/>
      <c r="MKC224" s="110"/>
      <c r="MKD224" s="110"/>
      <c r="MKE224" s="110"/>
      <c r="MKF224" s="110"/>
      <c r="MKG224" s="110"/>
      <c r="MKH224" s="110"/>
      <c r="MKI224" s="110"/>
      <c r="MKJ224" s="110"/>
      <c r="MKK224" s="110"/>
      <c r="MKL224" s="110"/>
      <c r="MKM224" s="110"/>
      <c r="MKN224" s="110"/>
      <c r="MKO224" s="110"/>
      <c r="MKP224" s="110"/>
      <c r="MKQ224" s="110"/>
      <c r="MKR224" s="110"/>
      <c r="MKS224" s="110"/>
      <c r="MKT224" s="110"/>
      <c r="MKU224" s="110"/>
      <c r="MKV224" s="110"/>
      <c r="MKW224" s="110"/>
      <c r="MKX224" s="110"/>
      <c r="MKY224" s="110"/>
      <c r="MKZ224" s="110"/>
      <c r="MLA224" s="110"/>
      <c r="MLB224" s="110"/>
      <c r="MLC224" s="110"/>
      <c r="MLD224" s="110"/>
      <c r="MLE224" s="110"/>
      <c r="MLF224" s="110"/>
      <c r="MLG224" s="110"/>
      <c r="MLH224" s="110"/>
      <c r="MLI224" s="110"/>
      <c r="MLJ224" s="110"/>
      <c r="MLK224" s="110"/>
      <c r="MLL224" s="110"/>
      <c r="MLM224" s="110"/>
      <c r="MLN224" s="110"/>
      <c r="MLO224" s="110"/>
      <c r="MLP224" s="110"/>
      <c r="MLQ224" s="110"/>
      <c r="MLR224" s="110"/>
      <c r="MLS224" s="110"/>
      <c r="MLT224" s="110"/>
      <c r="MLU224" s="110"/>
      <c r="MLV224" s="110"/>
      <c r="MLW224" s="110"/>
      <c r="MLX224" s="110"/>
      <c r="MLY224" s="110"/>
      <c r="MLZ224" s="110"/>
      <c r="MMA224" s="110"/>
      <c r="MMB224" s="110"/>
      <c r="MMC224" s="110"/>
      <c r="MMD224" s="110"/>
      <c r="MME224" s="110"/>
      <c r="MMF224" s="110"/>
      <c r="MMG224" s="110"/>
      <c r="MMH224" s="110"/>
      <c r="MMI224" s="110"/>
      <c r="MMJ224" s="110"/>
      <c r="MMK224" s="110"/>
      <c r="MML224" s="110"/>
      <c r="MMM224" s="110"/>
      <c r="MMN224" s="110"/>
      <c r="MMO224" s="110"/>
      <c r="MMP224" s="110"/>
      <c r="MMQ224" s="110"/>
      <c r="MMR224" s="110"/>
      <c r="MMS224" s="110"/>
      <c r="MMT224" s="110"/>
      <c r="MMU224" s="110"/>
      <c r="MMV224" s="110"/>
      <c r="MMW224" s="110"/>
      <c r="MMX224" s="110"/>
      <c r="MMY224" s="110"/>
      <c r="MMZ224" s="110"/>
      <c r="MNA224" s="110"/>
      <c r="MNB224" s="110"/>
      <c r="MNC224" s="110"/>
      <c r="MND224" s="110"/>
      <c r="MNE224" s="110"/>
      <c r="MNF224" s="110"/>
      <c r="MNG224" s="110"/>
      <c r="MNH224" s="110"/>
      <c r="MNI224" s="110"/>
      <c r="MNJ224" s="110"/>
      <c r="MNK224" s="110"/>
      <c r="MNL224" s="110"/>
      <c r="MNM224" s="110"/>
      <c r="MNN224" s="110"/>
      <c r="MNO224" s="110"/>
      <c r="MNP224" s="110"/>
      <c r="MNQ224" s="110"/>
      <c r="MNR224" s="110"/>
      <c r="MNS224" s="110"/>
      <c r="MNT224" s="110"/>
      <c r="MNU224" s="110"/>
      <c r="MNV224" s="110"/>
      <c r="MNW224" s="110"/>
      <c r="MNX224" s="110"/>
      <c r="MNY224" s="110"/>
      <c r="MNZ224" s="110"/>
      <c r="MOA224" s="110"/>
      <c r="MOB224" s="110"/>
      <c r="MOC224" s="110"/>
      <c r="MOD224" s="110"/>
      <c r="MOE224" s="110"/>
      <c r="MOF224" s="110"/>
      <c r="MOG224" s="110"/>
      <c r="MOH224" s="110"/>
      <c r="MOI224" s="110"/>
      <c r="MOJ224" s="110"/>
      <c r="MOK224" s="110"/>
      <c r="MOL224" s="110"/>
      <c r="MOM224" s="110"/>
      <c r="MON224" s="110"/>
      <c r="MOO224" s="110"/>
      <c r="MOP224" s="110"/>
      <c r="MOQ224" s="110"/>
      <c r="MOR224" s="110"/>
      <c r="MOS224" s="110"/>
      <c r="MOT224" s="110"/>
      <c r="MOU224" s="110"/>
      <c r="MOV224" s="110"/>
      <c r="MOW224" s="110"/>
      <c r="MOX224" s="110"/>
      <c r="MOY224" s="110"/>
      <c r="MOZ224" s="110"/>
      <c r="MPA224" s="110"/>
      <c r="MPB224" s="110"/>
      <c r="MPC224" s="110"/>
      <c r="MPD224" s="110"/>
      <c r="MPE224" s="110"/>
      <c r="MPF224" s="110"/>
      <c r="MPG224" s="110"/>
      <c r="MPH224" s="110"/>
      <c r="MPI224" s="110"/>
      <c r="MPJ224" s="110"/>
      <c r="MPK224" s="110"/>
      <c r="MPL224" s="110"/>
      <c r="MPM224" s="110"/>
      <c r="MPN224" s="110"/>
      <c r="MPO224" s="110"/>
      <c r="MPP224" s="110"/>
      <c r="MPQ224" s="110"/>
      <c r="MPR224" s="110"/>
      <c r="MPS224" s="110"/>
      <c r="MPT224" s="110"/>
      <c r="MPU224" s="110"/>
      <c r="MPV224" s="110"/>
      <c r="MPW224" s="110"/>
      <c r="MPX224" s="110"/>
      <c r="MPY224" s="110"/>
      <c r="MPZ224" s="110"/>
      <c r="MQA224" s="110"/>
      <c r="MQB224" s="110"/>
      <c r="MQC224" s="110"/>
      <c r="MQD224" s="110"/>
      <c r="MQE224" s="110"/>
      <c r="MQF224" s="110"/>
      <c r="MQG224" s="110"/>
      <c r="MQH224" s="110"/>
      <c r="MQI224" s="110"/>
      <c r="MQJ224" s="110"/>
      <c r="MQK224" s="110"/>
      <c r="MQL224" s="110"/>
      <c r="MQM224" s="110"/>
      <c r="MQN224" s="110"/>
      <c r="MQO224" s="110"/>
      <c r="MQP224" s="110"/>
      <c r="MQQ224" s="110"/>
      <c r="MQR224" s="110"/>
      <c r="MQS224" s="110"/>
      <c r="MQT224" s="110"/>
      <c r="MQU224" s="110"/>
      <c r="MQV224" s="110"/>
      <c r="MQW224" s="110"/>
      <c r="MQX224" s="110"/>
      <c r="MQY224" s="110"/>
      <c r="MQZ224" s="110"/>
      <c r="MRA224" s="110"/>
      <c r="MRB224" s="110"/>
      <c r="MRC224" s="110"/>
      <c r="MRD224" s="110"/>
      <c r="MRE224" s="110"/>
      <c r="MRF224" s="110"/>
      <c r="MRG224" s="110"/>
      <c r="MRH224" s="110"/>
      <c r="MRI224" s="110"/>
      <c r="MRJ224" s="110"/>
      <c r="MRK224" s="110"/>
      <c r="MRL224" s="110"/>
      <c r="MRM224" s="110"/>
      <c r="MRN224" s="110"/>
      <c r="MRO224" s="110"/>
      <c r="MRP224" s="110"/>
      <c r="MRQ224" s="110"/>
      <c r="MRR224" s="110"/>
      <c r="MRS224" s="110"/>
      <c r="MRT224" s="110"/>
      <c r="MRU224" s="110"/>
      <c r="MRV224" s="110"/>
      <c r="MRW224" s="110"/>
      <c r="MRX224" s="110"/>
      <c r="MRY224" s="110"/>
      <c r="MRZ224" s="110"/>
      <c r="MSA224" s="110"/>
      <c r="MSB224" s="110"/>
      <c r="MSC224" s="110"/>
      <c r="MSD224" s="110"/>
      <c r="MSE224" s="110"/>
      <c r="MSF224" s="110"/>
      <c r="MSG224" s="110"/>
      <c r="MSH224" s="110"/>
      <c r="MSI224" s="110"/>
      <c r="MSJ224" s="110"/>
      <c r="MSK224" s="110"/>
      <c r="MSL224" s="110"/>
      <c r="MSM224" s="110"/>
      <c r="MSN224" s="110"/>
      <c r="MSO224" s="110"/>
      <c r="MSP224" s="110"/>
      <c r="MSQ224" s="110"/>
      <c r="MSR224" s="110"/>
      <c r="MSS224" s="110"/>
      <c r="MST224" s="110"/>
      <c r="MSU224" s="110"/>
      <c r="MSV224" s="110"/>
      <c r="MSW224" s="110"/>
      <c r="MSX224" s="110"/>
      <c r="MSY224" s="110"/>
      <c r="MSZ224" s="110"/>
      <c r="MTA224" s="110"/>
      <c r="MTB224" s="110"/>
      <c r="MTC224" s="110"/>
      <c r="MTD224" s="110"/>
      <c r="MTE224" s="110"/>
      <c r="MTF224" s="110"/>
      <c r="MTG224" s="110"/>
      <c r="MTH224" s="110"/>
      <c r="MTI224" s="110"/>
      <c r="MTJ224" s="110"/>
      <c r="MTK224" s="110"/>
      <c r="MTL224" s="110"/>
      <c r="MTM224" s="110"/>
      <c r="MTN224" s="110"/>
      <c r="MTO224" s="110"/>
      <c r="MTP224" s="110"/>
      <c r="MTQ224" s="110"/>
      <c r="MTR224" s="110"/>
      <c r="MTS224" s="110"/>
      <c r="MTT224" s="110"/>
      <c r="MTU224" s="110"/>
      <c r="MTV224" s="110"/>
      <c r="MTW224" s="110"/>
      <c r="MTX224" s="110"/>
      <c r="MTY224" s="110"/>
      <c r="MTZ224" s="110"/>
      <c r="MUA224" s="110"/>
      <c r="MUB224" s="110"/>
      <c r="MUC224" s="110"/>
      <c r="MUD224" s="110"/>
      <c r="MUE224" s="110"/>
      <c r="MUF224" s="110"/>
      <c r="MUG224" s="110"/>
      <c r="MUH224" s="110"/>
      <c r="MUI224" s="110"/>
      <c r="MUJ224" s="110"/>
      <c r="MUK224" s="110"/>
      <c r="MUL224" s="110"/>
      <c r="MUM224" s="110"/>
      <c r="MUN224" s="110"/>
      <c r="MUO224" s="110"/>
      <c r="MUP224" s="110"/>
      <c r="MUQ224" s="110"/>
      <c r="MUR224" s="110"/>
      <c r="MUS224" s="110"/>
      <c r="MUT224" s="110"/>
      <c r="MUU224" s="110"/>
      <c r="MUV224" s="110"/>
      <c r="MUW224" s="110"/>
      <c r="MUX224" s="110"/>
      <c r="MUY224" s="110"/>
      <c r="MUZ224" s="110"/>
      <c r="MVA224" s="110"/>
      <c r="MVB224" s="110"/>
      <c r="MVC224" s="110"/>
      <c r="MVD224" s="110"/>
      <c r="MVE224" s="110"/>
      <c r="MVF224" s="110"/>
      <c r="MVG224" s="110"/>
      <c r="MVH224" s="110"/>
      <c r="MVI224" s="110"/>
      <c r="MVJ224" s="110"/>
      <c r="MVK224" s="110"/>
      <c r="MVL224" s="110"/>
      <c r="MVM224" s="110"/>
      <c r="MVN224" s="110"/>
      <c r="MVO224" s="110"/>
      <c r="MVP224" s="110"/>
      <c r="MVQ224" s="110"/>
      <c r="MVR224" s="110"/>
      <c r="MVS224" s="110"/>
      <c r="MVT224" s="110"/>
      <c r="MVU224" s="110"/>
      <c r="MVV224" s="110"/>
      <c r="MVW224" s="110"/>
      <c r="MVX224" s="110"/>
      <c r="MVY224" s="110"/>
      <c r="MVZ224" s="110"/>
      <c r="MWA224" s="110"/>
      <c r="MWB224" s="110"/>
      <c r="MWC224" s="110"/>
      <c r="MWD224" s="110"/>
      <c r="MWE224" s="110"/>
      <c r="MWF224" s="110"/>
      <c r="MWG224" s="110"/>
      <c r="MWH224" s="110"/>
      <c r="MWI224" s="110"/>
      <c r="MWJ224" s="110"/>
      <c r="MWK224" s="110"/>
      <c r="MWL224" s="110"/>
      <c r="MWM224" s="110"/>
      <c r="MWN224" s="110"/>
      <c r="MWO224" s="110"/>
      <c r="MWP224" s="110"/>
      <c r="MWQ224" s="110"/>
      <c r="MWR224" s="110"/>
      <c r="MWS224" s="110"/>
      <c r="MWT224" s="110"/>
      <c r="MWU224" s="110"/>
      <c r="MWV224" s="110"/>
      <c r="MWW224" s="110"/>
      <c r="MWX224" s="110"/>
      <c r="MWY224" s="110"/>
      <c r="MWZ224" s="110"/>
      <c r="MXA224" s="110"/>
      <c r="MXB224" s="110"/>
      <c r="MXC224" s="110"/>
      <c r="MXD224" s="110"/>
      <c r="MXE224" s="110"/>
      <c r="MXF224" s="110"/>
      <c r="MXG224" s="110"/>
      <c r="MXH224" s="110"/>
      <c r="MXI224" s="110"/>
      <c r="MXJ224" s="110"/>
      <c r="MXK224" s="110"/>
      <c r="MXL224" s="110"/>
      <c r="MXM224" s="110"/>
      <c r="MXN224" s="110"/>
      <c r="MXO224" s="110"/>
      <c r="MXP224" s="110"/>
      <c r="MXQ224" s="110"/>
      <c r="MXR224" s="110"/>
      <c r="MXS224" s="110"/>
      <c r="MXT224" s="110"/>
      <c r="MXU224" s="110"/>
      <c r="MXV224" s="110"/>
      <c r="MXW224" s="110"/>
      <c r="MXX224" s="110"/>
      <c r="MXY224" s="110"/>
      <c r="MXZ224" s="110"/>
      <c r="MYA224" s="110"/>
      <c r="MYB224" s="110"/>
      <c r="MYC224" s="110"/>
      <c r="MYD224" s="110"/>
      <c r="MYE224" s="110"/>
      <c r="MYF224" s="110"/>
      <c r="MYG224" s="110"/>
      <c r="MYH224" s="110"/>
      <c r="MYI224" s="110"/>
      <c r="MYJ224" s="110"/>
      <c r="MYK224" s="110"/>
      <c r="MYL224" s="110"/>
      <c r="MYM224" s="110"/>
      <c r="MYN224" s="110"/>
      <c r="MYO224" s="110"/>
      <c r="MYP224" s="110"/>
      <c r="MYQ224" s="110"/>
      <c r="MYR224" s="110"/>
      <c r="MYS224" s="110"/>
      <c r="MYT224" s="110"/>
      <c r="MYU224" s="110"/>
      <c r="MYV224" s="110"/>
      <c r="MYW224" s="110"/>
      <c r="MYX224" s="110"/>
      <c r="MYY224" s="110"/>
      <c r="MYZ224" s="110"/>
      <c r="MZA224" s="110"/>
      <c r="MZB224" s="110"/>
      <c r="MZC224" s="110"/>
      <c r="MZD224" s="110"/>
      <c r="MZE224" s="110"/>
      <c r="MZF224" s="110"/>
      <c r="MZG224" s="110"/>
      <c r="MZH224" s="110"/>
      <c r="MZI224" s="110"/>
      <c r="MZJ224" s="110"/>
      <c r="MZK224" s="110"/>
      <c r="MZL224" s="110"/>
      <c r="MZM224" s="110"/>
      <c r="MZN224" s="110"/>
      <c r="MZO224" s="110"/>
      <c r="MZP224" s="110"/>
      <c r="MZQ224" s="110"/>
      <c r="MZR224" s="110"/>
      <c r="MZS224" s="110"/>
      <c r="MZT224" s="110"/>
      <c r="MZU224" s="110"/>
      <c r="MZV224" s="110"/>
      <c r="MZW224" s="110"/>
      <c r="MZX224" s="110"/>
      <c r="MZY224" s="110"/>
      <c r="MZZ224" s="110"/>
      <c r="NAA224" s="110"/>
      <c r="NAB224" s="110"/>
      <c r="NAC224" s="110"/>
      <c r="NAD224" s="110"/>
      <c r="NAE224" s="110"/>
      <c r="NAF224" s="110"/>
      <c r="NAG224" s="110"/>
      <c r="NAH224" s="110"/>
      <c r="NAI224" s="110"/>
      <c r="NAJ224" s="110"/>
      <c r="NAK224" s="110"/>
      <c r="NAL224" s="110"/>
      <c r="NAM224" s="110"/>
      <c r="NAN224" s="110"/>
      <c r="NAO224" s="110"/>
      <c r="NAP224" s="110"/>
      <c r="NAQ224" s="110"/>
      <c r="NAR224" s="110"/>
      <c r="NAS224" s="110"/>
      <c r="NAT224" s="110"/>
      <c r="NAU224" s="110"/>
      <c r="NAV224" s="110"/>
      <c r="NAW224" s="110"/>
      <c r="NAX224" s="110"/>
      <c r="NAY224" s="110"/>
      <c r="NAZ224" s="110"/>
      <c r="NBA224" s="110"/>
      <c r="NBB224" s="110"/>
      <c r="NBC224" s="110"/>
      <c r="NBD224" s="110"/>
      <c r="NBE224" s="110"/>
      <c r="NBF224" s="110"/>
      <c r="NBG224" s="110"/>
      <c r="NBH224" s="110"/>
      <c r="NBI224" s="110"/>
      <c r="NBJ224" s="110"/>
      <c r="NBK224" s="110"/>
      <c r="NBL224" s="110"/>
      <c r="NBM224" s="110"/>
      <c r="NBN224" s="110"/>
      <c r="NBO224" s="110"/>
      <c r="NBP224" s="110"/>
      <c r="NBQ224" s="110"/>
      <c r="NBR224" s="110"/>
      <c r="NBS224" s="110"/>
      <c r="NBT224" s="110"/>
      <c r="NBU224" s="110"/>
      <c r="NBV224" s="110"/>
      <c r="NBW224" s="110"/>
      <c r="NBX224" s="110"/>
      <c r="NBY224" s="110"/>
      <c r="NBZ224" s="110"/>
      <c r="NCA224" s="110"/>
      <c r="NCB224" s="110"/>
      <c r="NCC224" s="110"/>
      <c r="NCD224" s="110"/>
      <c r="NCE224" s="110"/>
      <c r="NCF224" s="110"/>
      <c r="NCG224" s="110"/>
      <c r="NCH224" s="110"/>
      <c r="NCI224" s="110"/>
      <c r="NCJ224" s="110"/>
      <c r="NCK224" s="110"/>
      <c r="NCL224" s="110"/>
      <c r="NCM224" s="110"/>
      <c r="NCN224" s="110"/>
      <c r="NCO224" s="110"/>
      <c r="NCP224" s="110"/>
      <c r="NCQ224" s="110"/>
      <c r="NCR224" s="110"/>
      <c r="NCS224" s="110"/>
      <c r="NCT224" s="110"/>
      <c r="NCU224" s="110"/>
      <c r="NCV224" s="110"/>
      <c r="NCW224" s="110"/>
      <c r="NCX224" s="110"/>
      <c r="NCY224" s="110"/>
      <c r="NCZ224" s="110"/>
      <c r="NDA224" s="110"/>
      <c r="NDB224" s="110"/>
      <c r="NDC224" s="110"/>
      <c r="NDD224" s="110"/>
      <c r="NDE224" s="110"/>
      <c r="NDF224" s="110"/>
      <c r="NDG224" s="110"/>
      <c r="NDH224" s="110"/>
      <c r="NDI224" s="110"/>
      <c r="NDJ224" s="110"/>
      <c r="NDK224" s="110"/>
      <c r="NDL224" s="110"/>
      <c r="NDM224" s="110"/>
      <c r="NDN224" s="110"/>
      <c r="NDO224" s="110"/>
      <c r="NDP224" s="110"/>
      <c r="NDQ224" s="110"/>
      <c r="NDR224" s="110"/>
      <c r="NDS224" s="110"/>
      <c r="NDT224" s="110"/>
      <c r="NDU224" s="110"/>
      <c r="NDV224" s="110"/>
      <c r="NDW224" s="110"/>
      <c r="NDX224" s="110"/>
      <c r="NDY224" s="110"/>
      <c r="NDZ224" s="110"/>
      <c r="NEA224" s="110"/>
      <c r="NEB224" s="110"/>
      <c r="NEC224" s="110"/>
      <c r="NED224" s="110"/>
      <c r="NEE224" s="110"/>
      <c r="NEF224" s="110"/>
      <c r="NEG224" s="110"/>
      <c r="NEH224" s="110"/>
      <c r="NEI224" s="110"/>
      <c r="NEJ224" s="110"/>
      <c r="NEK224" s="110"/>
      <c r="NEL224" s="110"/>
      <c r="NEM224" s="110"/>
      <c r="NEN224" s="110"/>
      <c r="NEO224" s="110"/>
      <c r="NEP224" s="110"/>
      <c r="NEQ224" s="110"/>
      <c r="NER224" s="110"/>
      <c r="NES224" s="110"/>
      <c r="NET224" s="110"/>
      <c r="NEU224" s="110"/>
      <c r="NEV224" s="110"/>
      <c r="NEW224" s="110"/>
      <c r="NEX224" s="110"/>
      <c r="NEY224" s="110"/>
      <c r="NEZ224" s="110"/>
      <c r="NFA224" s="110"/>
      <c r="NFB224" s="110"/>
      <c r="NFC224" s="110"/>
      <c r="NFD224" s="110"/>
      <c r="NFE224" s="110"/>
      <c r="NFF224" s="110"/>
      <c r="NFG224" s="110"/>
      <c r="NFH224" s="110"/>
      <c r="NFI224" s="110"/>
      <c r="NFJ224" s="110"/>
      <c r="NFK224" s="110"/>
      <c r="NFL224" s="110"/>
      <c r="NFM224" s="110"/>
      <c r="NFN224" s="110"/>
      <c r="NFO224" s="110"/>
      <c r="NFP224" s="110"/>
      <c r="NFQ224" s="110"/>
      <c r="NFR224" s="110"/>
      <c r="NFS224" s="110"/>
      <c r="NFT224" s="110"/>
      <c r="NFU224" s="110"/>
      <c r="NFV224" s="110"/>
      <c r="NFW224" s="110"/>
      <c r="NFX224" s="110"/>
      <c r="NFY224" s="110"/>
      <c r="NFZ224" s="110"/>
      <c r="NGA224" s="110"/>
      <c r="NGB224" s="110"/>
      <c r="NGC224" s="110"/>
      <c r="NGD224" s="110"/>
      <c r="NGE224" s="110"/>
      <c r="NGF224" s="110"/>
      <c r="NGG224" s="110"/>
      <c r="NGH224" s="110"/>
      <c r="NGI224" s="110"/>
      <c r="NGJ224" s="110"/>
      <c r="NGK224" s="110"/>
      <c r="NGL224" s="110"/>
      <c r="NGM224" s="110"/>
      <c r="NGN224" s="110"/>
      <c r="NGO224" s="110"/>
      <c r="NGP224" s="110"/>
      <c r="NGQ224" s="110"/>
      <c r="NGR224" s="110"/>
      <c r="NGS224" s="110"/>
      <c r="NGT224" s="110"/>
      <c r="NGU224" s="110"/>
      <c r="NGV224" s="110"/>
      <c r="NGW224" s="110"/>
      <c r="NGX224" s="110"/>
      <c r="NGY224" s="110"/>
      <c r="NGZ224" s="110"/>
      <c r="NHA224" s="110"/>
      <c r="NHB224" s="110"/>
      <c r="NHC224" s="110"/>
      <c r="NHD224" s="110"/>
      <c r="NHE224" s="110"/>
      <c r="NHF224" s="110"/>
      <c r="NHG224" s="110"/>
      <c r="NHH224" s="110"/>
      <c r="NHI224" s="110"/>
      <c r="NHJ224" s="110"/>
      <c r="NHK224" s="110"/>
      <c r="NHL224" s="110"/>
      <c r="NHM224" s="110"/>
      <c r="NHN224" s="110"/>
      <c r="NHO224" s="110"/>
      <c r="NHP224" s="110"/>
      <c r="NHQ224" s="110"/>
      <c r="NHR224" s="110"/>
      <c r="NHS224" s="110"/>
      <c r="NHT224" s="110"/>
      <c r="NHU224" s="110"/>
      <c r="NHV224" s="110"/>
      <c r="NHW224" s="110"/>
      <c r="NHX224" s="110"/>
      <c r="NHY224" s="110"/>
      <c r="NHZ224" s="110"/>
      <c r="NIA224" s="110"/>
      <c r="NIB224" s="110"/>
      <c r="NIC224" s="110"/>
      <c r="NID224" s="110"/>
      <c r="NIE224" s="110"/>
      <c r="NIF224" s="110"/>
      <c r="NIG224" s="110"/>
      <c r="NIH224" s="110"/>
      <c r="NII224" s="110"/>
      <c r="NIJ224" s="110"/>
      <c r="NIK224" s="110"/>
      <c r="NIL224" s="110"/>
      <c r="NIM224" s="110"/>
      <c r="NIN224" s="110"/>
      <c r="NIO224" s="110"/>
      <c r="NIP224" s="110"/>
      <c r="NIQ224" s="110"/>
      <c r="NIR224" s="110"/>
      <c r="NIS224" s="110"/>
      <c r="NIT224" s="110"/>
      <c r="NIU224" s="110"/>
      <c r="NIV224" s="110"/>
      <c r="NIW224" s="110"/>
      <c r="NIX224" s="110"/>
      <c r="NIY224" s="110"/>
      <c r="NIZ224" s="110"/>
      <c r="NJA224" s="110"/>
      <c r="NJB224" s="110"/>
      <c r="NJC224" s="110"/>
      <c r="NJD224" s="110"/>
      <c r="NJE224" s="110"/>
      <c r="NJF224" s="110"/>
      <c r="NJG224" s="110"/>
      <c r="NJH224" s="110"/>
      <c r="NJI224" s="110"/>
      <c r="NJJ224" s="110"/>
      <c r="NJK224" s="110"/>
      <c r="NJL224" s="110"/>
      <c r="NJM224" s="110"/>
      <c r="NJN224" s="110"/>
      <c r="NJO224" s="110"/>
      <c r="NJP224" s="110"/>
      <c r="NJQ224" s="110"/>
      <c r="NJR224" s="110"/>
      <c r="NJS224" s="110"/>
      <c r="NJT224" s="110"/>
      <c r="NJU224" s="110"/>
      <c r="NJV224" s="110"/>
      <c r="NJW224" s="110"/>
      <c r="NJX224" s="110"/>
      <c r="NJY224" s="110"/>
      <c r="NJZ224" s="110"/>
      <c r="NKA224" s="110"/>
      <c r="NKB224" s="110"/>
      <c r="NKC224" s="110"/>
      <c r="NKD224" s="110"/>
      <c r="NKE224" s="110"/>
      <c r="NKF224" s="110"/>
      <c r="NKG224" s="110"/>
      <c r="NKH224" s="110"/>
      <c r="NKI224" s="110"/>
      <c r="NKJ224" s="110"/>
      <c r="NKK224" s="110"/>
      <c r="NKL224" s="110"/>
      <c r="NKM224" s="110"/>
      <c r="NKN224" s="110"/>
      <c r="NKO224" s="110"/>
      <c r="NKP224" s="110"/>
      <c r="NKQ224" s="110"/>
      <c r="NKR224" s="110"/>
      <c r="NKS224" s="110"/>
      <c r="NKT224" s="110"/>
      <c r="NKU224" s="110"/>
      <c r="NKV224" s="110"/>
      <c r="NKW224" s="110"/>
      <c r="NKX224" s="110"/>
      <c r="NKY224" s="110"/>
      <c r="NKZ224" s="110"/>
      <c r="NLA224" s="110"/>
      <c r="NLB224" s="110"/>
      <c r="NLC224" s="110"/>
      <c r="NLD224" s="110"/>
      <c r="NLE224" s="110"/>
      <c r="NLF224" s="110"/>
      <c r="NLG224" s="110"/>
      <c r="NLH224" s="110"/>
      <c r="NLI224" s="110"/>
      <c r="NLJ224" s="110"/>
      <c r="NLK224" s="110"/>
      <c r="NLL224" s="110"/>
      <c r="NLM224" s="110"/>
      <c r="NLN224" s="110"/>
      <c r="NLO224" s="110"/>
      <c r="NLP224" s="110"/>
      <c r="NLQ224" s="110"/>
      <c r="NLR224" s="110"/>
      <c r="NLS224" s="110"/>
      <c r="NLT224" s="110"/>
      <c r="NLU224" s="110"/>
      <c r="NLV224" s="110"/>
      <c r="NLW224" s="110"/>
      <c r="NLX224" s="110"/>
      <c r="NLY224" s="110"/>
      <c r="NLZ224" s="110"/>
      <c r="NMA224" s="110"/>
      <c r="NMB224" s="110"/>
      <c r="NMC224" s="110"/>
      <c r="NMD224" s="110"/>
      <c r="NME224" s="110"/>
      <c r="NMF224" s="110"/>
      <c r="NMG224" s="110"/>
      <c r="NMH224" s="110"/>
      <c r="NMI224" s="110"/>
      <c r="NMJ224" s="110"/>
      <c r="NMK224" s="110"/>
      <c r="NML224" s="110"/>
      <c r="NMM224" s="110"/>
      <c r="NMN224" s="110"/>
      <c r="NMO224" s="110"/>
      <c r="NMP224" s="110"/>
      <c r="NMQ224" s="110"/>
      <c r="NMR224" s="110"/>
      <c r="NMS224" s="110"/>
      <c r="NMT224" s="110"/>
      <c r="NMU224" s="110"/>
      <c r="NMV224" s="110"/>
      <c r="NMW224" s="110"/>
      <c r="NMX224" s="110"/>
      <c r="NMY224" s="110"/>
      <c r="NMZ224" s="110"/>
      <c r="NNA224" s="110"/>
      <c r="NNB224" s="110"/>
      <c r="NNC224" s="110"/>
      <c r="NND224" s="110"/>
      <c r="NNE224" s="110"/>
      <c r="NNF224" s="110"/>
      <c r="NNG224" s="110"/>
      <c r="NNH224" s="110"/>
      <c r="NNI224" s="110"/>
      <c r="NNJ224" s="110"/>
      <c r="NNK224" s="110"/>
      <c r="NNL224" s="110"/>
      <c r="NNM224" s="110"/>
      <c r="NNN224" s="110"/>
      <c r="NNO224" s="110"/>
      <c r="NNP224" s="110"/>
      <c r="NNQ224" s="110"/>
      <c r="NNR224" s="110"/>
      <c r="NNS224" s="110"/>
      <c r="NNT224" s="110"/>
      <c r="NNU224" s="110"/>
      <c r="NNV224" s="110"/>
      <c r="NNW224" s="110"/>
      <c r="NNX224" s="110"/>
      <c r="NNY224" s="110"/>
      <c r="NNZ224" s="110"/>
      <c r="NOA224" s="110"/>
      <c r="NOB224" s="110"/>
      <c r="NOC224" s="110"/>
      <c r="NOD224" s="110"/>
      <c r="NOE224" s="110"/>
      <c r="NOF224" s="110"/>
      <c r="NOG224" s="110"/>
      <c r="NOH224" s="110"/>
      <c r="NOI224" s="110"/>
      <c r="NOJ224" s="110"/>
      <c r="NOK224" s="110"/>
      <c r="NOL224" s="110"/>
      <c r="NOM224" s="110"/>
      <c r="NON224" s="110"/>
      <c r="NOO224" s="110"/>
      <c r="NOP224" s="110"/>
      <c r="NOQ224" s="110"/>
      <c r="NOR224" s="110"/>
      <c r="NOS224" s="110"/>
      <c r="NOT224" s="110"/>
      <c r="NOU224" s="110"/>
      <c r="NOV224" s="110"/>
      <c r="NOW224" s="110"/>
      <c r="NOX224" s="110"/>
      <c r="NOY224" s="110"/>
      <c r="NOZ224" s="110"/>
      <c r="NPA224" s="110"/>
      <c r="NPB224" s="110"/>
      <c r="NPC224" s="110"/>
      <c r="NPD224" s="110"/>
      <c r="NPE224" s="110"/>
      <c r="NPF224" s="110"/>
      <c r="NPG224" s="110"/>
      <c r="NPH224" s="110"/>
      <c r="NPI224" s="110"/>
      <c r="NPJ224" s="110"/>
      <c r="NPK224" s="110"/>
      <c r="NPL224" s="110"/>
      <c r="NPM224" s="110"/>
      <c r="NPN224" s="110"/>
      <c r="NPO224" s="110"/>
      <c r="NPP224" s="110"/>
      <c r="NPQ224" s="110"/>
      <c r="NPR224" s="110"/>
      <c r="NPS224" s="110"/>
      <c r="NPT224" s="110"/>
      <c r="NPU224" s="110"/>
      <c r="NPV224" s="110"/>
      <c r="NPW224" s="110"/>
      <c r="NPX224" s="110"/>
      <c r="NPY224" s="110"/>
      <c r="NPZ224" s="110"/>
      <c r="NQA224" s="110"/>
      <c r="NQB224" s="110"/>
      <c r="NQC224" s="110"/>
      <c r="NQD224" s="110"/>
      <c r="NQE224" s="110"/>
      <c r="NQF224" s="110"/>
      <c r="NQG224" s="110"/>
      <c r="NQH224" s="110"/>
      <c r="NQI224" s="110"/>
      <c r="NQJ224" s="110"/>
      <c r="NQK224" s="110"/>
      <c r="NQL224" s="110"/>
      <c r="NQM224" s="110"/>
      <c r="NQN224" s="110"/>
      <c r="NQO224" s="110"/>
      <c r="NQP224" s="110"/>
      <c r="NQQ224" s="110"/>
      <c r="NQR224" s="110"/>
      <c r="NQS224" s="110"/>
      <c r="NQT224" s="110"/>
      <c r="NQU224" s="110"/>
      <c r="NQV224" s="110"/>
      <c r="NQW224" s="110"/>
      <c r="NQX224" s="110"/>
      <c r="NQY224" s="110"/>
      <c r="NQZ224" s="110"/>
      <c r="NRA224" s="110"/>
      <c r="NRB224" s="110"/>
      <c r="NRC224" s="110"/>
      <c r="NRD224" s="110"/>
      <c r="NRE224" s="110"/>
      <c r="NRF224" s="110"/>
      <c r="NRG224" s="110"/>
      <c r="NRH224" s="110"/>
      <c r="NRI224" s="110"/>
      <c r="NRJ224" s="110"/>
      <c r="NRK224" s="110"/>
      <c r="NRL224" s="110"/>
      <c r="NRM224" s="110"/>
      <c r="NRN224" s="110"/>
      <c r="NRO224" s="110"/>
      <c r="NRP224" s="110"/>
      <c r="NRQ224" s="110"/>
      <c r="NRR224" s="110"/>
      <c r="NRS224" s="110"/>
      <c r="NRT224" s="110"/>
      <c r="NRU224" s="110"/>
      <c r="NRV224" s="110"/>
      <c r="NRW224" s="110"/>
      <c r="NRX224" s="110"/>
      <c r="NRY224" s="110"/>
      <c r="NRZ224" s="110"/>
      <c r="NSA224" s="110"/>
      <c r="NSB224" s="110"/>
      <c r="NSC224" s="110"/>
      <c r="NSD224" s="110"/>
      <c r="NSE224" s="110"/>
      <c r="NSF224" s="110"/>
      <c r="NSG224" s="110"/>
      <c r="NSH224" s="110"/>
      <c r="NSI224" s="110"/>
      <c r="NSJ224" s="110"/>
      <c r="NSK224" s="110"/>
      <c r="NSL224" s="110"/>
      <c r="NSM224" s="110"/>
      <c r="NSN224" s="110"/>
      <c r="NSO224" s="110"/>
      <c r="NSP224" s="110"/>
      <c r="NSQ224" s="110"/>
      <c r="NSR224" s="110"/>
      <c r="NSS224" s="110"/>
      <c r="NST224" s="110"/>
      <c r="NSU224" s="110"/>
      <c r="NSV224" s="110"/>
      <c r="NSW224" s="110"/>
      <c r="NSX224" s="110"/>
      <c r="NSY224" s="110"/>
      <c r="NSZ224" s="110"/>
      <c r="NTA224" s="110"/>
      <c r="NTB224" s="110"/>
      <c r="NTC224" s="110"/>
      <c r="NTD224" s="110"/>
      <c r="NTE224" s="110"/>
      <c r="NTF224" s="110"/>
      <c r="NTG224" s="110"/>
      <c r="NTH224" s="110"/>
      <c r="NTI224" s="110"/>
      <c r="NTJ224" s="110"/>
      <c r="NTK224" s="110"/>
      <c r="NTL224" s="110"/>
      <c r="NTM224" s="110"/>
      <c r="NTN224" s="110"/>
      <c r="NTO224" s="110"/>
      <c r="NTP224" s="110"/>
      <c r="NTQ224" s="110"/>
      <c r="NTR224" s="110"/>
      <c r="NTS224" s="110"/>
      <c r="NTT224" s="110"/>
      <c r="NTU224" s="110"/>
      <c r="NTV224" s="110"/>
      <c r="NTW224" s="110"/>
      <c r="NTX224" s="110"/>
      <c r="NTY224" s="110"/>
      <c r="NTZ224" s="110"/>
      <c r="NUA224" s="110"/>
      <c r="NUB224" s="110"/>
      <c r="NUC224" s="110"/>
      <c r="NUD224" s="110"/>
      <c r="NUE224" s="110"/>
      <c r="NUF224" s="110"/>
      <c r="NUG224" s="110"/>
      <c r="NUH224" s="110"/>
      <c r="NUI224" s="110"/>
      <c r="NUJ224" s="110"/>
      <c r="NUK224" s="110"/>
      <c r="NUL224" s="110"/>
      <c r="NUM224" s="110"/>
      <c r="NUN224" s="110"/>
      <c r="NUO224" s="110"/>
      <c r="NUP224" s="110"/>
      <c r="NUQ224" s="110"/>
      <c r="NUR224" s="110"/>
      <c r="NUS224" s="110"/>
      <c r="NUT224" s="110"/>
      <c r="NUU224" s="110"/>
      <c r="NUV224" s="110"/>
      <c r="NUW224" s="110"/>
      <c r="NUX224" s="110"/>
      <c r="NUY224" s="110"/>
      <c r="NUZ224" s="110"/>
      <c r="NVA224" s="110"/>
      <c r="NVB224" s="110"/>
      <c r="NVC224" s="110"/>
      <c r="NVD224" s="110"/>
      <c r="NVE224" s="110"/>
      <c r="NVF224" s="110"/>
      <c r="NVG224" s="110"/>
      <c r="NVH224" s="110"/>
      <c r="NVI224" s="110"/>
      <c r="NVJ224" s="110"/>
      <c r="NVK224" s="110"/>
      <c r="NVL224" s="110"/>
      <c r="NVM224" s="110"/>
      <c r="NVN224" s="110"/>
      <c r="NVO224" s="110"/>
      <c r="NVP224" s="110"/>
      <c r="NVQ224" s="110"/>
      <c r="NVR224" s="110"/>
      <c r="NVS224" s="110"/>
      <c r="NVT224" s="110"/>
      <c r="NVU224" s="110"/>
      <c r="NVV224" s="110"/>
      <c r="NVW224" s="110"/>
      <c r="NVX224" s="110"/>
      <c r="NVY224" s="110"/>
      <c r="NVZ224" s="110"/>
      <c r="NWA224" s="110"/>
      <c r="NWB224" s="110"/>
      <c r="NWC224" s="110"/>
      <c r="NWD224" s="110"/>
      <c r="NWE224" s="110"/>
      <c r="NWF224" s="110"/>
      <c r="NWG224" s="110"/>
      <c r="NWH224" s="110"/>
      <c r="NWI224" s="110"/>
      <c r="NWJ224" s="110"/>
      <c r="NWK224" s="110"/>
      <c r="NWL224" s="110"/>
      <c r="NWM224" s="110"/>
      <c r="NWN224" s="110"/>
      <c r="NWO224" s="110"/>
      <c r="NWP224" s="110"/>
      <c r="NWQ224" s="110"/>
      <c r="NWR224" s="110"/>
      <c r="NWS224" s="110"/>
      <c r="NWT224" s="110"/>
      <c r="NWU224" s="110"/>
      <c r="NWV224" s="110"/>
      <c r="NWW224" s="110"/>
      <c r="NWX224" s="110"/>
      <c r="NWY224" s="110"/>
      <c r="NWZ224" s="110"/>
      <c r="NXA224" s="110"/>
      <c r="NXB224" s="110"/>
      <c r="NXC224" s="110"/>
      <c r="NXD224" s="110"/>
      <c r="NXE224" s="110"/>
      <c r="NXF224" s="110"/>
      <c r="NXG224" s="110"/>
      <c r="NXH224" s="110"/>
      <c r="NXI224" s="110"/>
      <c r="NXJ224" s="110"/>
      <c r="NXK224" s="110"/>
      <c r="NXL224" s="110"/>
      <c r="NXM224" s="110"/>
      <c r="NXN224" s="110"/>
      <c r="NXO224" s="110"/>
      <c r="NXP224" s="110"/>
      <c r="NXQ224" s="110"/>
      <c r="NXR224" s="110"/>
      <c r="NXS224" s="110"/>
      <c r="NXT224" s="110"/>
      <c r="NXU224" s="110"/>
      <c r="NXV224" s="110"/>
      <c r="NXW224" s="110"/>
      <c r="NXX224" s="110"/>
      <c r="NXY224" s="110"/>
      <c r="NXZ224" s="110"/>
      <c r="NYA224" s="110"/>
      <c r="NYB224" s="110"/>
      <c r="NYC224" s="110"/>
      <c r="NYD224" s="110"/>
      <c r="NYE224" s="110"/>
      <c r="NYF224" s="110"/>
      <c r="NYG224" s="110"/>
      <c r="NYH224" s="110"/>
      <c r="NYI224" s="110"/>
      <c r="NYJ224" s="110"/>
      <c r="NYK224" s="110"/>
      <c r="NYL224" s="110"/>
      <c r="NYM224" s="110"/>
      <c r="NYN224" s="110"/>
      <c r="NYO224" s="110"/>
      <c r="NYP224" s="110"/>
      <c r="NYQ224" s="110"/>
      <c r="NYR224" s="110"/>
      <c r="NYS224" s="110"/>
      <c r="NYT224" s="110"/>
      <c r="NYU224" s="110"/>
      <c r="NYV224" s="110"/>
      <c r="NYW224" s="110"/>
      <c r="NYX224" s="110"/>
      <c r="NYY224" s="110"/>
      <c r="NYZ224" s="110"/>
      <c r="NZA224" s="110"/>
      <c r="NZB224" s="110"/>
      <c r="NZC224" s="110"/>
      <c r="NZD224" s="110"/>
      <c r="NZE224" s="110"/>
      <c r="NZF224" s="110"/>
      <c r="NZG224" s="110"/>
      <c r="NZH224" s="110"/>
      <c r="NZI224" s="110"/>
      <c r="NZJ224" s="110"/>
      <c r="NZK224" s="110"/>
      <c r="NZL224" s="110"/>
      <c r="NZM224" s="110"/>
      <c r="NZN224" s="110"/>
      <c r="NZO224" s="110"/>
      <c r="NZP224" s="110"/>
      <c r="NZQ224" s="110"/>
      <c r="NZR224" s="110"/>
      <c r="NZS224" s="110"/>
      <c r="NZT224" s="110"/>
      <c r="NZU224" s="110"/>
      <c r="NZV224" s="110"/>
      <c r="NZW224" s="110"/>
      <c r="NZX224" s="110"/>
      <c r="NZY224" s="110"/>
      <c r="NZZ224" s="110"/>
      <c r="OAA224" s="110"/>
      <c r="OAB224" s="110"/>
      <c r="OAC224" s="110"/>
      <c r="OAD224" s="110"/>
      <c r="OAE224" s="110"/>
      <c r="OAF224" s="110"/>
      <c r="OAG224" s="110"/>
      <c r="OAH224" s="110"/>
      <c r="OAI224" s="110"/>
      <c r="OAJ224" s="110"/>
      <c r="OAK224" s="110"/>
      <c r="OAL224" s="110"/>
      <c r="OAM224" s="110"/>
      <c r="OAN224" s="110"/>
      <c r="OAO224" s="110"/>
      <c r="OAP224" s="110"/>
      <c r="OAQ224" s="110"/>
      <c r="OAR224" s="110"/>
      <c r="OAS224" s="110"/>
      <c r="OAT224" s="110"/>
      <c r="OAU224" s="110"/>
      <c r="OAV224" s="110"/>
      <c r="OAW224" s="110"/>
      <c r="OAX224" s="110"/>
      <c r="OAY224" s="110"/>
      <c r="OAZ224" s="110"/>
      <c r="OBA224" s="110"/>
      <c r="OBB224" s="110"/>
      <c r="OBC224" s="110"/>
      <c r="OBD224" s="110"/>
      <c r="OBE224" s="110"/>
      <c r="OBF224" s="110"/>
      <c r="OBG224" s="110"/>
      <c r="OBH224" s="110"/>
      <c r="OBI224" s="110"/>
      <c r="OBJ224" s="110"/>
      <c r="OBK224" s="110"/>
      <c r="OBL224" s="110"/>
      <c r="OBM224" s="110"/>
      <c r="OBN224" s="110"/>
      <c r="OBO224" s="110"/>
      <c r="OBP224" s="110"/>
      <c r="OBQ224" s="110"/>
      <c r="OBR224" s="110"/>
      <c r="OBS224" s="110"/>
      <c r="OBT224" s="110"/>
      <c r="OBU224" s="110"/>
      <c r="OBV224" s="110"/>
      <c r="OBW224" s="110"/>
      <c r="OBX224" s="110"/>
      <c r="OBY224" s="110"/>
      <c r="OBZ224" s="110"/>
      <c r="OCA224" s="110"/>
      <c r="OCB224" s="110"/>
      <c r="OCC224" s="110"/>
      <c r="OCD224" s="110"/>
      <c r="OCE224" s="110"/>
      <c r="OCF224" s="110"/>
      <c r="OCG224" s="110"/>
      <c r="OCH224" s="110"/>
      <c r="OCI224" s="110"/>
      <c r="OCJ224" s="110"/>
      <c r="OCK224" s="110"/>
      <c r="OCL224" s="110"/>
      <c r="OCM224" s="110"/>
      <c r="OCN224" s="110"/>
      <c r="OCO224" s="110"/>
      <c r="OCP224" s="110"/>
      <c r="OCQ224" s="110"/>
      <c r="OCR224" s="110"/>
      <c r="OCS224" s="110"/>
      <c r="OCT224" s="110"/>
      <c r="OCU224" s="110"/>
      <c r="OCV224" s="110"/>
      <c r="OCW224" s="110"/>
      <c r="OCX224" s="110"/>
      <c r="OCY224" s="110"/>
      <c r="OCZ224" s="110"/>
      <c r="ODA224" s="110"/>
      <c r="ODB224" s="110"/>
      <c r="ODC224" s="110"/>
      <c r="ODD224" s="110"/>
      <c r="ODE224" s="110"/>
      <c r="ODF224" s="110"/>
      <c r="ODG224" s="110"/>
      <c r="ODH224" s="110"/>
      <c r="ODI224" s="110"/>
      <c r="ODJ224" s="110"/>
      <c r="ODK224" s="110"/>
      <c r="ODL224" s="110"/>
      <c r="ODM224" s="110"/>
      <c r="ODN224" s="110"/>
      <c r="ODO224" s="110"/>
      <c r="ODP224" s="110"/>
      <c r="ODQ224" s="110"/>
      <c r="ODR224" s="110"/>
      <c r="ODS224" s="110"/>
      <c r="ODT224" s="110"/>
      <c r="ODU224" s="110"/>
      <c r="ODV224" s="110"/>
      <c r="ODW224" s="110"/>
      <c r="ODX224" s="110"/>
      <c r="ODY224" s="110"/>
      <c r="ODZ224" s="110"/>
      <c r="OEA224" s="110"/>
      <c r="OEB224" s="110"/>
      <c r="OEC224" s="110"/>
      <c r="OED224" s="110"/>
      <c r="OEE224" s="110"/>
      <c r="OEF224" s="110"/>
      <c r="OEG224" s="110"/>
      <c r="OEH224" s="110"/>
      <c r="OEI224" s="110"/>
      <c r="OEJ224" s="110"/>
      <c r="OEK224" s="110"/>
      <c r="OEL224" s="110"/>
      <c r="OEM224" s="110"/>
      <c r="OEN224" s="110"/>
      <c r="OEO224" s="110"/>
      <c r="OEP224" s="110"/>
      <c r="OEQ224" s="110"/>
      <c r="OER224" s="110"/>
      <c r="OES224" s="110"/>
      <c r="OET224" s="110"/>
      <c r="OEU224" s="110"/>
      <c r="OEV224" s="110"/>
      <c r="OEW224" s="110"/>
      <c r="OEX224" s="110"/>
      <c r="OEY224" s="110"/>
      <c r="OEZ224" s="110"/>
      <c r="OFA224" s="110"/>
      <c r="OFB224" s="110"/>
      <c r="OFC224" s="110"/>
      <c r="OFD224" s="110"/>
      <c r="OFE224" s="110"/>
      <c r="OFF224" s="110"/>
      <c r="OFG224" s="110"/>
      <c r="OFH224" s="110"/>
      <c r="OFI224" s="110"/>
      <c r="OFJ224" s="110"/>
      <c r="OFK224" s="110"/>
      <c r="OFL224" s="110"/>
      <c r="OFM224" s="110"/>
      <c r="OFN224" s="110"/>
      <c r="OFO224" s="110"/>
      <c r="OFP224" s="110"/>
      <c r="OFQ224" s="110"/>
      <c r="OFR224" s="110"/>
      <c r="OFS224" s="110"/>
      <c r="OFT224" s="110"/>
      <c r="OFU224" s="110"/>
      <c r="OFV224" s="110"/>
      <c r="OFW224" s="110"/>
      <c r="OFX224" s="110"/>
      <c r="OFY224" s="110"/>
      <c r="OFZ224" s="110"/>
      <c r="OGA224" s="110"/>
      <c r="OGB224" s="110"/>
      <c r="OGC224" s="110"/>
      <c r="OGD224" s="110"/>
      <c r="OGE224" s="110"/>
      <c r="OGF224" s="110"/>
      <c r="OGG224" s="110"/>
      <c r="OGH224" s="110"/>
      <c r="OGI224" s="110"/>
      <c r="OGJ224" s="110"/>
      <c r="OGK224" s="110"/>
      <c r="OGL224" s="110"/>
      <c r="OGM224" s="110"/>
      <c r="OGN224" s="110"/>
      <c r="OGO224" s="110"/>
      <c r="OGP224" s="110"/>
      <c r="OGQ224" s="110"/>
      <c r="OGR224" s="110"/>
      <c r="OGS224" s="110"/>
      <c r="OGT224" s="110"/>
      <c r="OGU224" s="110"/>
      <c r="OGV224" s="110"/>
      <c r="OGW224" s="110"/>
      <c r="OGX224" s="110"/>
      <c r="OGY224" s="110"/>
      <c r="OGZ224" s="110"/>
      <c r="OHA224" s="110"/>
      <c r="OHB224" s="110"/>
      <c r="OHC224" s="110"/>
      <c r="OHD224" s="110"/>
      <c r="OHE224" s="110"/>
      <c r="OHF224" s="110"/>
      <c r="OHG224" s="110"/>
      <c r="OHH224" s="110"/>
      <c r="OHI224" s="110"/>
      <c r="OHJ224" s="110"/>
      <c r="OHK224" s="110"/>
      <c r="OHL224" s="110"/>
      <c r="OHM224" s="110"/>
      <c r="OHN224" s="110"/>
      <c r="OHO224" s="110"/>
      <c r="OHP224" s="110"/>
      <c r="OHQ224" s="110"/>
      <c r="OHR224" s="110"/>
      <c r="OHS224" s="110"/>
      <c r="OHT224" s="110"/>
      <c r="OHU224" s="110"/>
      <c r="OHV224" s="110"/>
      <c r="OHW224" s="110"/>
      <c r="OHX224" s="110"/>
      <c r="OHY224" s="110"/>
      <c r="OHZ224" s="110"/>
      <c r="OIA224" s="110"/>
      <c r="OIB224" s="110"/>
      <c r="OIC224" s="110"/>
      <c r="OID224" s="110"/>
      <c r="OIE224" s="110"/>
      <c r="OIF224" s="110"/>
      <c r="OIG224" s="110"/>
      <c r="OIH224" s="110"/>
      <c r="OII224" s="110"/>
      <c r="OIJ224" s="110"/>
      <c r="OIK224" s="110"/>
      <c r="OIL224" s="110"/>
      <c r="OIM224" s="110"/>
      <c r="OIN224" s="110"/>
      <c r="OIO224" s="110"/>
      <c r="OIP224" s="110"/>
      <c r="OIQ224" s="110"/>
      <c r="OIR224" s="110"/>
      <c r="OIS224" s="110"/>
      <c r="OIT224" s="110"/>
      <c r="OIU224" s="110"/>
      <c r="OIV224" s="110"/>
      <c r="OIW224" s="110"/>
      <c r="OIX224" s="110"/>
      <c r="OIY224" s="110"/>
      <c r="OIZ224" s="110"/>
      <c r="OJA224" s="110"/>
      <c r="OJB224" s="110"/>
      <c r="OJC224" s="110"/>
      <c r="OJD224" s="110"/>
      <c r="OJE224" s="110"/>
      <c r="OJF224" s="110"/>
      <c r="OJG224" s="110"/>
      <c r="OJH224" s="110"/>
      <c r="OJI224" s="110"/>
      <c r="OJJ224" s="110"/>
      <c r="OJK224" s="110"/>
      <c r="OJL224" s="110"/>
      <c r="OJM224" s="110"/>
      <c r="OJN224" s="110"/>
      <c r="OJO224" s="110"/>
      <c r="OJP224" s="110"/>
      <c r="OJQ224" s="110"/>
      <c r="OJR224" s="110"/>
      <c r="OJS224" s="110"/>
      <c r="OJT224" s="110"/>
      <c r="OJU224" s="110"/>
      <c r="OJV224" s="110"/>
      <c r="OJW224" s="110"/>
      <c r="OJX224" s="110"/>
      <c r="OJY224" s="110"/>
      <c r="OJZ224" s="110"/>
      <c r="OKA224" s="110"/>
      <c r="OKB224" s="110"/>
      <c r="OKC224" s="110"/>
      <c r="OKD224" s="110"/>
      <c r="OKE224" s="110"/>
      <c r="OKF224" s="110"/>
      <c r="OKG224" s="110"/>
      <c r="OKH224" s="110"/>
      <c r="OKI224" s="110"/>
      <c r="OKJ224" s="110"/>
      <c r="OKK224" s="110"/>
      <c r="OKL224" s="110"/>
      <c r="OKM224" s="110"/>
      <c r="OKN224" s="110"/>
      <c r="OKO224" s="110"/>
      <c r="OKP224" s="110"/>
      <c r="OKQ224" s="110"/>
      <c r="OKR224" s="110"/>
      <c r="OKS224" s="110"/>
      <c r="OKT224" s="110"/>
      <c r="OKU224" s="110"/>
      <c r="OKV224" s="110"/>
      <c r="OKW224" s="110"/>
      <c r="OKX224" s="110"/>
      <c r="OKY224" s="110"/>
      <c r="OKZ224" s="110"/>
      <c r="OLA224" s="110"/>
      <c r="OLB224" s="110"/>
      <c r="OLC224" s="110"/>
      <c r="OLD224" s="110"/>
      <c r="OLE224" s="110"/>
      <c r="OLF224" s="110"/>
      <c r="OLG224" s="110"/>
      <c r="OLH224" s="110"/>
      <c r="OLI224" s="110"/>
      <c r="OLJ224" s="110"/>
      <c r="OLK224" s="110"/>
      <c r="OLL224" s="110"/>
      <c r="OLM224" s="110"/>
      <c r="OLN224" s="110"/>
      <c r="OLO224" s="110"/>
      <c r="OLP224" s="110"/>
      <c r="OLQ224" s="110"/>
      <c r="OLR224" s="110"/>
      <c r="OLS224" s="110"/>
      <c r="OLT224" s="110"/>
      <c r="OLU224" s="110"/>
      <c r="OLV224" s="110"/>
      <c r="OLW224" s="110"/>
      <c r="OLX224" s="110"/>
      <c r="OLY224" s="110"/>
      <c r="OLZ224" s="110"/>
      <c r="OMA224" s="110"/>
      <c r="OMB224" s="110"/>
      <c r="OMC224" s="110"/>
      <c r="OMD224" s="110"/>
      <c r="OME224" s="110"/>
      <c r="OMF224" s="110"/>
      <c r="OMG224" s="110"/>
      <c r="OMH224" s="110"/>
      <c r="OMI224" s="110"/>
      <c r="OMJ224" s="110"/>
      <c r="OMK224" s="110"/>
      <c r="OML224" s="110"/>
      <c r="OMM224" s="110"/>
      <c r="OMN224" s="110"/>
      <c r="OMO224" s="110"/>
      <c r="OMP224" s="110"/>
      <c r="OMQ224" s="110"/>
      <c r="OMR224" s="110"/>
      <c r="OMS224" s="110"/>
      <c r="OMT224" s="110"/>
      <c r="OMU224" s="110"/>
      <c r="OMV224" s="110"/>
      <c r="OMW224" s="110"/>
      <c r="OMX224" s="110"/>
      <c r="OMY224" s="110"/>
      <c r="OMZ224" s="110"/>
      <c r="ONA224" s="110"/>
      <c r="ONB224" s="110"/>
      <c r="ONC224" s="110"/>
      <c r="OND224" s="110"/>
      <c r="ONE224" s="110"/>
      <c r="ONF224" s="110"/>
      <c r="ONG224" s="110"/>
      <c r="ONH224" s="110"/>
      <c r="ONI224" s="110"/>
      <c r="ONJ224" s="110"/>
      <c r="ONK224" s="110"/>
      <c r="ONL224" s="110"/>
      <c r="ONM224" s="110"/>
      <c r="ONN224" s="110"/>
      <c r="ONO224" s="110"/>
      <c r="ONP224" s="110"/>
      <c r="ONQ224" s="110"/>
      <c r="ONR224" s="110"/>
      <c r="ONS224" s="110"/>
      <c r="ONT224" s="110"/>
      <c r="ONU224" s="110"/>
      <c r="ONV224" s="110"/>
      <c r="ONW224" s="110"/>
      <c r="ONX224" s="110"/>
      <c r="ONY224" s="110"/>
      <c r="ONZ224" s="110"/>
      <c r="OOA224" s="110"/>
      <c r="OOB224" s="110"/>
      <c r="OOC224" s="110"/>
      <c r="OOD224" s="110"/>
      <c r="OOE224" s="110"/>
      <c r="OOF224" s="110"/>
      <c r="OOG224" s="110"/>
      <c r="OOH224" s="110"/>
      <c r="OOI224" s="110"/>
      <c r="OOJ224" s="110"/>
      <c r="OOK224" s="110"/>
      <c r="OOL224" s="110"/>
      <c r="OOM224" s="110"/>
      <c r="OON224" s="110"/>
      <c r="OOO224" s="110"/>
      <c r="OOP224" s="110"/>
      <c r="OOQ224" s="110"/>
      <c r="OOR224" s="110"/>
      <c r="OOS224" s="110"/>
      <c r="OOT224" s="110"/>
      <c r="OOU224" s="110"/>
      <c r="OOV224" s="110"/>
      <c r="OOW224" s="110"/>
      <c r="OOX224" s="110"/>
      <c r="OOY224" s="110"/>
      <c r="OOZ224" s="110"/>
      <c r="OPA224" s="110"/>
      <c r="OPB224" s="110"/>
      <c r="OPC224" s="110"/>
      <c r="OPD224" s="110"/>
      <c r="OPE224" s="110"/>
      <c r="OPF224" s="110"/>
      <c r="OPG224" s="110"/>
      <c r="OPH224" s="110"/>
      <c r="OPI224" s="110"/>
      <c r="OPJ224" s="110"/>
      <c r="OPK224" s="110"/>
      <c r="OPL224" s="110"/>
      <c r="OPM224" s="110"/>
      <c r="OPN224" s="110"/>
      <c r="OPO224" s="110"/>
      <c r="OPP224" s="110"/>
      <c r="OPQ224" s="110"/>
      <c r="OPR224" s="110"/>
      <c r="OPS224" s="110"/>
      <c r="OPT224" s="110"/>
      <c r="OPU224" s="110"/>
      <c r="OPV224" s="110"/>
      <c r="OPW224" s="110"/>
      <c r="OPX224" s="110"/>
      <c r="OPY224" s="110"/>
      <c r="OPZ224" s="110"/>
      <c r="OQA224" s="110"/>
      <c r="OQB224" s="110"/>
      <c r="OQC224" s="110"/>
      <c r="OQD224" s="110"/>
      <c r="OQE224" s="110"/>
      <c r="OQF224" s="110"/>
      <c r="OQG224" s="110"/>
      <c r="OQH224" s="110"/>
      <c r="OQI224" s="110"/>
      <c r="OQJ224" s="110"/>
      <c r="OQK224" s="110"/>
      <c r="OQL224" s="110"/>
      <c r="OQM224" s="110"/>
      <c r="OQN224" s="110"/>
      <c r="OQO224" s="110"/>
      <c r="OQP224" s="110"/>
      <c r="OQQ224" s="110"/>
      <c r="OQR224" s="110"/>
      <c r="OQS224" s="110"/>
      <c r="OQT224" s="110"/>
      <c r="OQU224" s="110"/>
      <c r="OQV224" s="110"/>
      <c r="OQW224" s="110"/>
      <c r="OQX224" s="110"/>
      <c r="OQY224" s="110"/>
      <c r="OQZ224" s="110"/>
      <c r="ORA224" s="110"/>
      <c r="ORB224" s="110"/>
      <c r="ORC224" s="110"/>
      <c r="ORD224" s="110"/>
      <c r="ORE224" s="110"/>
      <c r="ORF224" s="110"/>
      <c r="ORG224" s="110"/>
      <c r="ORH224" s="110"/>
      <c r="ORI224" s="110"/>
      <c r="ORJ224" s="110"/>
      <c r="ORK224" s="110"/>
      <c r="ORL224" s="110"/>
      <c r="ORM224" s="110"/>
      <c r="ORN224" s="110"/>
      <c r="ORO224" s="110"/>
      <c r="ORP224" s="110"/>
      <c r="ORQ224" s="110"/>
      <c r="ORR224" s="110"/>
      <c r="ORS224" s="110"/>
      <c r="ORT224" s="110"/>
      <c r="ORU224" s="110"/>
      <c r="ORV224" s="110"/>
      <c r="ORW224" s="110"/>
      <c r="ORX224" s="110"/>
      <c r="ORY224" s="110"/>
      <c r="ORZ224" s="110"/>
      <c r="OSA224" s="110"/>
      <c r="OSB224" s="110"/>
      <c r="OSC224" s="110"/>
      <c r="OSD224" s="110"/>
      <c r="OSE224" s="110"/>
      <c r="OSF224" s="110"/>
      <c r="OSG224" s="110"/>
      <c r="OSH224" s="110"/>
      <c r="OSI224" s="110"/>
      <c r="OSJ224" s="110"/>
      <c r="OSK224" s="110"/>
      <c r="OSL224" s="110"/>
      <c r="OSM224" s="110"/>
      <c r="OSN224" s="110"/>
      <c r="OSO224" s="110"/>
      <c r="OSP224" s="110"/>
      <c r="OSQ224" s="110"/>
      <c r="OSR224" s="110"/>
      <c r="OSS224" s="110"/>
      <c r="OST224" s="110"/>
      <c r="OSU224" s="110"/>
      <c r="OSV224" s="110"/>
      <c r="OSW224" s="110"/>
      <c r="OSX224" s="110"/>
      <c r="OSY224" s="110"/>
      <c r="OSZ224" s="110"/>
      <c r="OTA224" s="110"/>
      <c r="OTB224" s="110"/>
      <c r="OTC224" s="110"/>
      <c r="OTD224" s="110"/>
      <c r="OTE224" s="110"/>
      <c r="OTF224" s="110"/>
      <c r="OTG224" s="110"/>
      <c r="OTH224" s="110"/>
      <c r="OTI224" s="110"/>
      <c r="OTJ224" s="110"/>
      <c r="OTK224" s="110"/>
      <c r="OTL224" s="110"/>
      <c r="OTM224" s="110"/>
      <c r="OTN224" s="110"/>
      <c r="OTO224" s="110"/>
      <c r="OTP224" s="110"/>
      <c r="OTQ224" s="110"/>
      <c r="OTR224" s="110"/>
      <c r="OTS224" s="110"/>
      <c r="OTT224" s="110"/>
      <c r="OTU224" s="110"/>
      <c r="OTV224" s="110"/>
      <c r="OTW224" s="110"/>
      <c r="OTX224" s="110"/>
      <c r="OTY224" s="110"/>
      <c r="OTZ224" s="110"/>
      <c r="OUA224" s="110"/>
      <c r="OUB224" s="110"/>
      <c r="OUC224" s="110"/>
      <c r="OUD224" s="110"/>
      <c r="OUE224" s="110"/>
      <c r="OUF224" s="110"/>
      <c r="OUG224" s="110"/>
      <c r="OUH224" s="110"/>
      <c r="OUI224" s="110"/>
      <c r="OUJ224" s="110"/>
      <c r="OUK224" s="110"/>
      <c r="OUL224" s="110"/>
      <c r="OUM224" s="110"/>
      <c r="OUN224" s="110"/>
      <c r="OUO224" s="110"/>
      <c r="OUP224" s="110"/>
      <c r="OUQ224" s="110"/>
      <c r="OUR224" s="110"/>
      <c r="OUS224" s="110"/>
      <c r="OUT224" s="110"/>
      <c r="OUU224" s="110"/>
      <c r="OUV224" s="110"/>
      <c r="OUW224" s="110"/>
      <c r="OUX224" s="110"/>
      <c r="OUY224" s="110"/>
      <c r="OUZ224" s="110"/>
      <c r="OVA224" s="110"/>
      <c r="OVB224" s="110"/>
      <c r="OVC224" s="110"/>
      <c r="OVD224" s="110"/>
      <c r="OVE224" s="110"/>
      <c r="OVF224" s="110"/>
      <c r="OVG224" s="110"/>
      <c r="OVH224" s="110"/>
      <c r="OVI224" s="110"/>
      <c r="OVJ224" s="110"/>
      <c r="OVK224" s="110"/>
      <c r="OVL224" s="110"/>
      <c r="OVM224" s="110"/>
      <c r="OVN224" s="110"/>
      <c r="OVO224" s="110"/>
      <c r="OVP224" s="110"/>
      <c r="OVQ224" s="110"/>
      <c r="OVR224" s="110"/>
      <c r="OVS224" s="110"/>
      <c r="OVT224" s="110"/>
      <c r="OVU224" s="110"/>
      <c r="OVV224" s="110"/>
      <c r="OVW224" s="110"/>
      <c r="OVX224" s="110"/>
      <c r="OVY224" s="110"/>
      <c r="OVZ224" s="110"/>
      <c r="OWA224" s="110"/>
      <c r="OWB224" s="110"/>
      <c r="OWC224" s="110"/>
      <c r="OWD224" s="110"/>
      <c r="OWE224" s="110"/>
      <c r="OWF224" s="110"/>
      <c r="OWG224" s="110"/>
      <c r="OWH224" s="110"/>
      <c r="OWI224" s="110"/>
      <c r="OWJ224" s="110"/>
      <c r="OWK224" s="110"/>
      <c r="OWL224" s="110"/>
      <c r="OWM224" s="110"/>
      <c r="OWN224" s="110"/>
      <c r="OWO224" s="110"/>
      <c r="OWP224" s="110"/>
      <c r="OWQ224" s="110"/>
      <c r="OWR224" s="110"/>
      <c r="OWS224" s="110"/>
      <c r="OWT224" s="110"/>
      <c r="OWU224" s="110"/>
      <c r="OWV224" s="110"/>
      <c r="OWW224" s="110"/>
      <c r="OWX224" s="110"/>
      <c r="OWY224" s="110"/>
      <c r="OWZ224" s="110"/>
      <c r="OXA224" s="110"/>
      <c r="OXB224" s="110"/>
      <c r="OXC224" s="110"/>
      <c r="OXD224" s="110"/>
      <c r="OXE224" s="110"/>
      <c r="OXF224" s="110"/>
      <c r="OXG224" s="110"/>
      <c r="OXH224" s="110"/>
      <c r="OXI224" s="110"/>
      <c r="OXJ224" s="110"/>
      <c r="OXK224" s="110"/>
      <c r="OXL224" s="110"/>
      <c r="OXM224" s="110"/>
      <c r="OXN224" s="110"/>
      <c r="OXO224" s="110"/>
      <c r="OXP224" s="110"/>
      <c r="OXQ224" s="110"/>
      <c r="OXR224" s="110"/>
      <c r="OXS224" s="110"/>
      <c r="OXT224" s="110"/>
      <c r="OXU224" s="110"/>
      <c r="OXV224" s="110"/>
      <c r="OXW224" s="110"/>
      <c r="OXX224" s="110"/>
      <c r="OXY224" s="110"/>
      <c r="OXZ224" s="110"/>
      <c r="OYA224" s="110"/>
      <c r="OYB224" s="110"/>
      <c r="OYC224" s="110"/>
      <c r="OYD224" s="110"/>
      <c r="OYE224" s="110"/>
      <c r="OYF224" s="110"/>
      <c r="OYG224" s="110"/>
      <c r="OYH224" s="110"/>
      <c r="OYI224" s="110"/>
      <c r="OYJ224" s="110"/>
      <c r="OYK224" s="110"/>
      <c r="OYL224" s="110"/>
      <c r="OYM224" s="110"/>
      <c r="OYN224" s="110"/>
      <c r="OYO224" s="110"/>
      <c r="OYP224" s="110"/>
      <c r="OYQ224" s="110"/>
      <c r="OYR224" s="110"/>
      <c r="OYS224" s="110"/>
      <c r="OYT224" s="110"/>
      <c r="OYU224" s="110"/>
      <c r="OYV224" s="110"/>
      <c r="OYW224" s="110"/>
      <c r="OYX224" s="110"/>
      <c r="OYY224" s="110"/>
      <c r="OYZ224" s="110"/>
      <c r="OZA224" s="110"/>
      <c r="OZB224" s="110"/>
      <c r="OZC224" s="110"/>
      <c r="OZD224" s="110"/>
      <c r="OZE224" s="110"/>
      <c r="OZF224" s="110"/>
      <c r="OZG224" s="110"/>
      <c r="OZH224" s="110"/>
      <c r="OZI224" s="110"/>
      <c r="OZJ224" s="110"/>
      <c r="OZK224" s="110"/>
      <c r="OZL224" s="110"/>
      <c r="OZM224" s="110"/>
      <c r="OZN224" s="110"/>
      <c r="OZO224" s="110"/>
      <c r="OZP224" s="110"/>
      <c r="OZQ224" s="110"/>
      <c r="OZR224" s="110"/>
      <c r="OZS224" s="110"/>
      <c r="OZT224" s="110"/>
      <c r="OZU224" s="110"/>
      <c r="OZV224" s="110"/>
      <c r="OZW224" s="110"/>
      <c r="OZX224" s="110"/>
      <c r="OZY224" s="110"/>
      <c r="OZZ224" s="110"/>
      <c r="PAA224" s="110"/>
      <c r="PAB224" s="110"/>
      <c r="PAC224" s="110"/>
      <c r="PAD224" s="110"/>
      <c r="PAE224" s="110"/>
      <c r="PAF224" s="110"/>
      <c r="PAG224" s="110"/>
      <c r="PAH224" s="110"/>
      <c r="PAI224" s="110"/>
      <c r="PAJ224" s="110"/>
      <c r="PAK224" s="110"/>
      <c r="PAL224" s="110"/>
      <c r="PAM224" s="110"/>
      <c r="PAN224" s="110"/>
      <c r="PAO224" s="110"/>
      <c r="PAP224" s="110"/>
      <c r="PAQ224" s="110"/>
      <c r="PAR224" s="110"/>
      <c r="PAS224" s="110"/>
      <c r="PAT224" s="110"/>
      <c r="PAU224" s="110"/>
      <c r="PAV224" s="110"/>
      <c r="PAW224" s="110"/>
      <c r="PAX224" s="110"/>
      <c r="PAY224" s="110"/>
      <c r="PAZ224" s="110"/>
      <c r="PBA224" s="110"/>
      <c r="PBB224" s="110"/>
      <c r="PBC224" s="110"/>
      <c r="PBD224" s="110"/>
      <c r="PBE224" s="110"/>
      <c r="PBF224" s="110"/>
      <c r="PBG224" s="110"/>
      <c r="PBH224" s="110"/>
      <c r="PBI224" s="110"/>
      <c r="PBJ224" s="110"/>
      <c r="PBK224" s="110"/>
      <c r="PBL224" s="110"/>
      <c r="PBM224" s="110"/>
      <c r="PBN224" s="110"/>
      <c r="PBO224" s="110"/>
      <c r="PBP224" s="110"/>
      <c r="PBQ224" s="110"/>
      <c r="PBR224" s="110"/>
      <c r="PBS224" s="110"/>
      <c r="PBT224" s="110"/>
      <c r="PBU224" s="110"/>
      <c r="PBV224" s="110"/>
      <c r="PBW224" s="110"/>
      <c r="PBX224" s="110"/>
      <c r="PBY224" s="110"/>
      <c r="PBZ224" s="110"/>
      <c r="PCA224" s="110"/>
      <c r="PCB224" s="110"/>
      <c r="PCC224" s="110"/>
      <c r="PCD224" s="110"/>
      <c r="PCE224" s="110"/>
      <c r="PCF224" s="110"/>
      <c r="PCG224" s="110"/>
      <c r="PCH224" s="110"/>
      <c r="PCI224" s="110"/>
      <c r="PCJ224" s="110"/>
      <c r="PCK224" s="110"/>
      <c r="PCL224" s="110"/>
      <c r="PCM224" s="110"/>
      <c r="PCN224" s="110"/>
      <c r="PCO224" s="110"/>
      <c r="PCP224" s="110"/>
      <c r="PCQ224" s="110"/>
      <c r="PCR224" s="110"/>
      <c r="PCS224" s="110"/>
      <c r="PCT224" s="110"/>
      <c r="PCU224" s="110"/>
      <c r="PCV224" s="110"/>
      <c r="PCW224" s="110"/>
      <c r="PCX224" s="110"/>
      <c r="PCY224" s="110"/>
      <c r="PCZ224" s="110"/>
      <c r="PDA224" s="110"/>
      <c r="PDB224" s="110"/>
      <c r="PDC224" s="110"/>
      <c r="PDD224" s="110"/>
      <c r="PDE224" s="110"/>
      <c r="PDF224" s="110"/>
      <c r="PDG224" s="110"/>
      <c r="PDH224" s="110"/>
      <c r="PDI224" s="110"/>
      <c r="PDJ224" s="110"/>
      <c r="PDK224" s="110"/>
      <c r="PDL224" s="110"/>
      <c r="PDM224" s="110"/>
      <c r="PDN224" s="110"/>
      <c r="PDO224" s="110"/>
      <c r="PDP224" s="110"/>
      <c r="PDQ224" s="110"/>
      <c r="PDR224" s="110"/>
      <c r="PDS224" s="110"/>
      <c r="PDT224" s="110"/>
      <c r="PDU224" s="110"/>
      <c r="PDV224" s="110"/>
      <c r="PDW224" s="110"/>
      <c r="PDX224" s="110"/>
      <c r="PDY224" s="110"/>
      <c r="PDZ224" s="110"/>
      <c r="PEA224" s="110"/>
      <c r="PEB224" s="110"/>
      <c r="PEC224" s="110"/>
      <c r="PED224" s="110"/>
      <c r="PEE224" s="110"/>
      <c r="PEF224" s="110"/>
      <c r="PEG224" s="110"/>
      <c r="PEH224" s="110"/>
      <c r="PEI224" s="110"/>
      <c r="PEJ224" s="110"/>
      <c r="PEK224" s="110"/>
      <c r="PEL224" s="110"/>
      <c r="PEM224" s="110"/>
      <c r="PEN224" s="110"/>
      <c r="PEO224" s="110"/>
      <c r="PEP224" s="110"/>
      <c r="PEQ224" s="110"/>
      <c r="PER224" s="110"/>
      <c r="PES224" s="110"/>
      <c r="PET224" s="110"/>
      <c r="PEU224" s="110"/>
      <c r="PEV224" s="110"/>
      <c r="PEW224" s="110"/>
      <c r="PEX224" s="110"/>
      <c r="PEY224" s="110"/>
      <c r="PEZ224" s="110"/>
      <c r="PFA224" s="110"/>
      <c r="PFB224" s="110"/>
      <c r="PFC224" s="110"/>
      <c r="PFD224" s="110"/>
      <c r="PFE224" s="110"/>
      <c r="PFF224" s="110"/>
      <c r="PFG224" s="110"/>
      <c r="PFH224" s="110"/>
      <c r="PFI224" s="110"/>
      <c r="PFJ224" s="110"/>
      <c r="PFK224" s="110"/>
      <c r="PFL224" s="110"/>
      <c r="PFM224" s="110"/>
      <c r="PFN224" s="110"/>
      <c r="PFO224" s="110"/>
      <c r="PFP224" s="110"/>
      <c r="PFQ224" s="110"/>
      <c r="PFR224" s="110"/>
      <c r="PFS224" s="110"/>
      <c r="PFT224" s="110"/>
      <c r="PFU224" s="110"/>
      <c r="PFV224" s="110"/>
      <c r="PFW224" s="110"/>
      <c r="PFX224" s="110"/>
      <c r="PFY224" s="110"/>
      <c r="PFZ224" s="110"/>
      <c r="PGA224" s="110"/>
      <c r="PGB224" s="110"/>
      <c r="PGC224" s="110"/>
      <c r="PGD224" s="110"/>
      <c r="PGE224" s="110"/>
      <c r="PGF224" s="110"/>
      <c r="PGG224" s="110"/>
      <c r="PGH224" s="110"/>
      <c r="PGI224" s="110"/>
      <c r="PGJ224" s="110"/>
      <c r="PGK224" s="110"/>
      <c r="PGL224" s="110"/>
      <c r="PGM224" s="110"/>
      <c r="PGN224" s="110"/>
      <c r="PGO224" s="110"/>
      <c r="PGP224" s="110"/>
      <c r="PGQ224" s="110"/>
      <c r="PGR224" s="110"/>
      <c r="PGS224" s="110"/>
      <c r="PGT224" s="110"/>
      <c r="PGU224" s="110"/>
      <c r="PGV224" s="110"/>
      <c r="PGW224" s="110"/>
      <c r="PGX224" s="110"/>
      <c r="PGY224" s="110"/>
      <c r="PGZ224" s="110"/>
      <c r="PHA224" s="110"/>
      <c r="PHB224" s="110"/>
      <c r="PHC224" s="110"/>
      <c r="PHD224" s="110"/>
      <c r="PHE224" s="110"/>
      <c r="PHF224" s="110"/>
      <c r="PHG224" s="110"/>
      <c r="PHH224" s="110"/>
      <c r="PHI224" s="110"/>
      <c r="PHJ224" s="110"/>
      <c r="PHK224" s="110"/>
      <c r="PHL224" s="110"/>
      <c r="PHM224" s="110"/>
      <c r="PHN224" s="110"/>
      <c r="PHO224" s="110"/>
      <c r="PHP224" s="110"/>
      <c r="PHQ224" s="110"/>
      <c r="PHR224" s="110"/>
      <c r="PHS224" s="110"/>
      <c r="PHT224" s="110"/>
      <c r="PHU224" s="110"/>
      <c r="PHV224" s="110"/>
      <c r="PHW224" s="110"/>
      <c r="PHX224" s="110"/>
      <c r="PHY224" s="110"/>
      <c r="PHZ224" s="110"/>
      <c r="PIA224" s="110"/>
      <c r="PIB224" s="110"/>
      <c r="PIC224" s="110"/>
      <c r="PID224" s="110"/>
      <c r="PIE224" s="110"/>
      <c r="PIF224" s="110"/>
      <c r="PIG224" s="110"/>
      <c r="PIH224" s="110"/>
      <c r="PII224" s="110"/>
      <c r="PIJ224" s="110"/>
      <c r="PIK224" s="110"/>
      <c r="PIL224" s="110"/>
      <c r="PIM224" s="110"/>
      <c r="PIN224" s="110"/>
      <c r="PIO224" s="110"/>
      <c r="PIP224" s="110"/>
      <c r="PIQ224" s="110"/>
      <c r="PIR224" s="110"/>
      <c r="PIS224" s="110"/>
      <c r="PIT224" s="110"/>
      <c r="PIU224" s="110"/>
      <c r="PIV224" s="110"/>
      <c r="PIW224" s="110"/>
      <c r="PIX224" s="110"/>
      <c r="PIY224" s="110"/>
      <c r="PIZ224" s="110"/>
      <c r="PJA224" s="110"/>
      <c r="PJB224" s="110"/>
      <c r="PJC224" s="110"/>
      <c r="PJD224" s="110"/>
      <c r="PJE224" s="110"/>
      <c r="PJF224" s="110"/>
      <c r="PJG224" s="110"/>
      <c r="PJH224" s="110"/>
      <c r="PJI224" s="110"/>
      <c r="PJJ224" s="110"/>
      <c r="PJK224" s="110"/>
      <c r="PJL224" s="110"/>
      <c r="PJM224" s="110"/>
      <c r="PJN224" s="110"/>
      <c r="PJO224" s="110"/>
      <c r="PJP224" s="110"/>
      <c r="PJQ224" s="110"/>
      <c r="PJR224" s="110"/>
      <c r="PJS224" s="110"/>
      <c r="PJT224" s="110"/>
      <c r="PJU224" s="110"/>
      <c r="PJV224" s="110"/>
      <c r="PJW224" s="110"/>
      <c r="PJX224" s="110"/>
      <c r="PJY224" s="110"/>
      <c r="PJZ224" s="110"/>
      <c r="PKA224" s="110"/>
      <c r="PKB224" s="110"/>
      <c r="PKC224" s="110"/>
      <c r="PKD224" s="110"/>
      <c r="PKE224" s="110"/>
      <c r="PKF224" s="110"/>
      <c r="PKG224" s="110"/>
      <c r="PKH224" s="110"/>
      <c r="PKI224" s="110"/>
      <c r="PKJ224" s="110"/>
      <c r="PKK224" s="110"/>
      <c r="PKL224" s="110"/>
      <c r="PKM224" s="110"/>
      <c r="PKN224" s="110"/>
      <c r="PKO224" s="110"/>
      <c r="PKP224" s="110"/>
      <c r="PKQ224" s="110"/>
      <c r="PKR224" s="110"/>
      <c r="PKS224" s="110"/>
      <c r="PKT224" s="110"/>
      <c r="PKU224" s="110"/>
      <c r="PKV224" s="110"/>
      <c r="PKW224" s="110"/>
      <c r="PKX224" s="110"/>
      <c r="PKY224" s="110"/>
      <c r="PKZ224" s="110"/>
      <c r="PLA224" s="110"/>
      <c r="PLB224" s="110"/>
      <c r="PLC224" s="110"/>
      <c r="PLD224" s="110"/>
      <c r="PLE224" s="110"/>
      <c r="PLF224" s="110"/>
      <c r="PLG224" s="110"/>
      <c r="PLH224" s="110"/>
      <c r="PLI224" s="110"/>
      <c r="PLJ224" s="110"/>
      <c r="PLK224" s="110"/>
      <c r="PLL224" s="110"/>
      <c r="PLM224" s="110"/>
      <c r="PLN224" s="110"/>
      <c r="PLO224" s="110"/>
      <c r="PLP224" s="110"/>
      <c r="PLQ224" s="110"/>
      <c r="PLR224" s="110"/>
      <c r="PLS224" s="110"/>
      <c r="PLT224" s="110"/>
      <c r="PLU224" s="110"/>
      <c r="PLV224" s="110"/>
      <c r="PLW224" s="110"/>
      <c r="PLX224" s="110"/>
      <c r="PLY224" s="110"/>
      <c r="PLZ224" s="110"/>
      <c r="PMA224" s="110"/>
      <c r="PMB224" s="110"/>
      <c r="PMC224" s="110"/>
      <c r="PMD224" s="110"/>
      <c r="PME224" s="110"/>
      <c r="PMF224" s="110"/>
      <c r="PMG224" s="110"/>
      <c r="PMH224" s="110"/>
      <c r="PMI224" s="110"/>
      <c r="PMJ224" s="110"/>
      <c r="PMK224" s="110"/>
      <c r="PML224" s="110"/>
      <c r="PMM224" s="110"/>
      <c r="PMN224" s="110"/>
      <c r="PMO224" s="110"/>
      <c r="PMP224" s="110"/>
      <c r="PMQ224" s="110"/>
      <c r="PMR224" s="110"/>
      <c r="PMS224" s="110"/>
      <c r="PMT224" s="110"/>
      <c r="PMU224" s="110"/>
      <c r="PMV224" s="110"/>
      <c r="PMW224" s="110"/>
      <c r="PMX224" s="110"/>
      <c r="PMY224" s="110"/>
      <c r="PMZ224" s="110"/>
      <c r="PNA224" s="110"/>
      <c r="PNB224" s="110"/>
      <c r="PNC224" s="110"/>
      <c r="PND224" s="110"/>
      <c r="PNE224" s="110"/>
      <c r="PNF224" s="110"/>
      <c r="PNG224" s="110"/>
      <c r="PNH224" s="110"/>
      <c r="PNI224" s="110"/>
      <c r="PNJ224" s="110"/>
      <c r="PNK224" s="110"/>
      <c r="PNL224" s="110"/>
      <c r="PNM224" s="110"/>
      <c r="PNN224" s="110"/>
      <c r="PNO224" s="110"/>
      <c r="PNP224" s="110"/>
      <c r="PNQ224" s="110"/>
      <c r="PNR224" s="110"/>
      <c r="PNS224" s="110"/>
      <c r="PNT224" s="110"/>
      <c r="PNU224" s="110"/>
      <c r="PNV224" s="110"/>
      <c r="PNW224" s="110"/>
      <c r="PNX224" s="110"/>
      <c r="PNY224" s="110"/>
      <c r="PNZ224" s="110"/>
      <c r="POA224" s="110"/>
      <c r="POB224" s="110"/>
      <c r="POC224" s="110"/>
      <c r="POD224" s="110"/>
      <c r="POE224" s="110"/>
      <c r="POF224" s="110"/>
      <c r="POG224" s="110"/>
      <c r="POH224" s="110"/>
      <c r="POI224" s="110"/>
      <c r="POJ224" s="110"/>
      <c r="POK224" s="110"/>
      <c r="POL224" s="110"/>
      <c r="POM224" s="110"/>
      <c r="PON224" s="110"/>
      <c r="POO224" s="110"/>
      <c r="POP224" s="110"/>
      <c r="POQ224" s="110"/>
      <c r="POR224" s="110"/>
      <c r="POS224" s="110"/>
      <c r="POT224" s="110"/>
      <c r="POU224" s="110"/>
      <c r="POV224" s="110"/>
      <c r="POW224" s="110"/>
      <c r="POX224" s="110"/>
      <c r="POY224" s="110"/>
      <c r="POZ224" s="110"/>
      <c r="PPA224" s="110"/>
      <c r="PPB224" s="110"/>
      <c r="PPC224" s="110"/>
      <c r="PPD224" s="110"/>
      <c r="PPE224" s="110"/>
      <c r="PPF224" s="110"/>
      <c r="PPG224" s="110"/>
      <c r="PPH224" s="110"/>
      <c r="PPI224" s="110"/>
      <c r="PPJ224" s="110"/>
      <c r="PPK224" s="110"/>
      <c r="PPL224" s="110"/>
      <c r="PPM224" s="110"/>
      <c r="PPN224" s="110"/>
      <c r="PPO224" s="110"/>
      <c r="PPP224" s="110"/>
      <c r="PPQ224" s="110"/>
      <c r="PPR224" s="110"/>
      <c r="PPS224" s="110"/>
      <c r="PPT224" s="110"/>
      <c r="PPU224" s="110"/>
      <c r="PPV224" s="110"/>
      <c r="PPW224" s="110"/>
      <c r="PPX224" s="110"/>
      <c r="PPY224" s="110"/>
      <c r="PPZ224" s="110"/>
      <c r="PQA224" s="110"/>
      <c r="PQB224" s="110"/>
      <c r="PQC224" s="110"/>
      <c r="PQD224" s="110"/>
      <c r="PQE224" s="110"/>
      <c r="PQF224" s="110"/>
      <c r="PQG224" s="110"/>
      <c r="PQH224" s="110"/>
      <c r="PQI224" s="110"/>
      <c r="PQJ224" s="110"/>
      <c r="PQK224" s="110"/>
      <c r="PQL224" s="110"/>
      <c r="PQM224" s="110"/>
      <c r="PQN224" s="110"/>
      <c r="PQO224" s="110"/>
      <c r="PQP224" s="110"/>
      <c r="PQQ224" s="110"/>
      <c r="PQR224" s="110"/>
      <c r="PQS224" s="110"/>
      <c r="PQT224" s="110"/>
      <c r="PQU224" s="110"/>
      <c r="PQV224" s="110"/>
      <c r="PQW224" s="110"/>
      <c r="PQX224" s="110"/>
      <c r="PQY224" s="110"/>
      <c r="PQZ224" s="110"/>
      <c r="PRA224" s="110"/>
      <c r="PRB224" s="110"/>
      <c r="PRC224" s="110"/>
      <c r="PRD224" s="110"/>
      <c r="PRE224" s="110"/>
      <c r="PRF224" s="110"/>
      <c r="PRG224" s="110"/>
      <c r="PRH224" s="110"/>
      <c r="PRI224" s="110"/>
      <c r="PRJ224" s="110"/>
      <c r="PRK224" s="110"/>
      <c r="PRL224" s="110"/>
      <c r="PRM224" s="110"/>
      <c r="PRN224" s="110"/>
      <c r="PRO224" s="110"/>
      <c r="PRP224" s="110"/>
      <c r="PRQ224" s="110"/>
      <c r="PRR224" s="110"/>
      <c r="PRS224" s="110"/>
      <c r="PRT224" s="110"/>
      <c r="PRU224" s="110"/>
      <c r="PRV224" s="110"/>
      <c r="PRW224" s="110"/>
      <c r="PRX224" s="110"/>
      <c r="PRY224" s="110"/>
      <c r="PRZ224" s="110"/>
      <c r="PSA224" s="110"/>
      <c r="PSB224" s="110"/>
      <c r="PSC224" s="110"/>
      <c r="PSD224" s="110"/>
      <c r="PSE224" s="110"/>
      <c r="PSF224" s="110"/>
      <c r="PSG224" s="110"/>
      <c r="PSH224" s="110"/>
      <c r="PSI224" s="110"/>
      <c r="PSJ224" s="110"/>
      <c r="PSK224" s="110"/>
      <c r="PSL224" s="110"/>
      <c r="PSM224" s="110"/>
      <c r="PSN224" s="110"/>
      <c r="PSO224" s="110"/>
      <c r="PSP224" s="110"/>
      <c r="PSQ224" s="110"/>
      <c r="PSR224" s="110"/>
      <c r="PSS224" s="110"/>
      <c r="PST224" s="110"/>
      <c r="PSU224" s="110"/>
      <c r="PSV224" s="110"/>
      <c r="PSW224" s="110"/>
      <c r="PSX224" s="110"/>
      <c r="PSY224" s="110"/>
      <c r="PSZ224" s="110"/>
      <c r="PTA224" s="110"/>
      <c r="PTB224" s="110"/>
      <c r="PTC224" s="110"/>
      <c r="PTD224" s="110"/>
      <c r="PTE224" s="110"/>
      <c r="PTF224" s="110"/>
      <c r="PTG224" s="110"/>
      <c r="PTH224" s="110"/>
      <c r="PTI224" s="110"/>
      <c r="PTJ224" s="110"/>
      <c r="PTK224" s="110"/>
      <c r="PTL224" s="110"/>
      <c r="PTM224" s="110"/>
      <c r="PTN224" s="110"/>
      <c r="PTO224" s="110"/>
      <c r="PTP224" s="110"/>
      <c r="PTQ224" s="110"/>
      <c r="PTR224" s="110"/>
      <c r="PTS224" s="110"/>
      <c r="PTT224" s="110"/>
      <c r="PTU224" s="110"/>
      <c r="PTV224" s="110"/>
      <c r="PTW224" s="110"/>
      <c r="PTX224" s="110"/>
      <c r="PTY224" s="110"/>
      <c r="PTZ224" s="110"/>
      <c r="PUA224" s="110"/>
      <c r="PUB224" s="110"/>
      <c r="PUC224" s="110"/>
      <c r="PUD224" s="110"/>
      <c r="PUE224" s="110"/>
      <c r="PUF224" s="110"/>
      <c r="PUG224" s="110"/>
      <c r="PUH224" s="110"/>
      <c r="PUI224" s="110"/>
      <c r="PUJ224" s="110"/>
      <c r="PUK224" s="110"/>
      <c r="PUL224" s="110"/>
      <c r="PUM224" s="110"/>
      <c r="PUN224" s="110"/>
      <c r="PUO224" s="110"/>
      <c r="PUP224" s="110"/>
      <c r="PUQ224" s="110"/>
      <c r="PUR224" s="110"/>
      <c r="PUS224" s="110"/>
      <c r="PUT224" s="110"/>
      <c r="PUU224" s="110"/>
      <c r="PUV224" s="110"/>
      <c r="PUW224" s="110"/>
      <c r="PUX224" s="110"/>
      <c r="PUY224" s="110"/>
      <c r="PUZ224" s="110"/>
      <c r="PVA224" s="110"/>
      <c r="PVB224" s="110"/>
      <c r="PVC224" s="110"/>
      <c r="PVD224" s="110"/>
      <c r="PVE224" s="110"/>
      <c r="PVF224" s="110"/>
      <c r="PVG224" s="110"/>
      <c r="PVH224" s="110"/>
      <c r="PVI224" s="110"/>
      <c r="PVJ224" s="110"/>
      <c r="PVK224" s="110"/>
      <c r="PVL224" s="110"/>
      <c r="PVM224" s="110"/>
      <c r="PVN224" s="110"/>
      <c r="PVO224" s="110"/>
      <c r="PVP224" s="110"/>
      <c r="PVQ224" s="110"/>
      <c r="PVR224" s="110"/>
      <c r="PVS224" s="110"/>
      <c r="PVT224" s="110"/>
      <c r="PVU224" s="110"/>
      <c r="PVV224" s="110"/>
      <c r="PVW224" s="110"/>
      <c r="PVX224" s="110"/>
      <c r="PVY224" s="110"/>
      <c r="PVZ224" s="110"/>
      <c r="PWA224" s="110"/>
      <c r="PWB224" s="110"/>
      <c r="PWC224" s="110"/>
      <c r="PWD224" s="110"/>
      <c r="PWE224" s="110"/>
      <c r="PWF224" s="110"/>
      <c r="PWG224" s="110"/>
      <c r="PWH224" s="110"/>
      <c r="PWI224" s="110"/>
      <c r="PWJ224" s="110"/>
      <c r="PWK224" s="110"/>
      <c r="PWL224" s="110"/>
      <c r="PWM224" s="110"/>
      <c r="PWN224" s="110"/>
      <c r="PWO224" s="110"/>
      <c r="PWP224" s="110"/>
      <c r="PWQ224" s="110"/>
      <c r="PWR224" s="110"/>
      <c r="PWS224" s="110"/>
      <c r="PWT224" s="110"/>
      <c r="PWU224" s="110"/>
      <c r="PWV224" s="110"/>
      <c r="PWW224" s="110"/>
      <c r="PWX224" s="110"/>
      <c r="PWY224" s="110"/>
      <c r="PWZ224" s="110"/>
      <c r="PXA224" s="110"/>
      <c r="PXB224" s="110"/>
      <c r="PXC224" s="110"/>
      <c r="PXD224" s="110"/>
      <c r="PXE224" s="110"/>
      <c r="PXF224" s="110"/>
      <c r="PXG224" s="110"/>
      <c r="PXH224" s="110"/>
      <c r="PXI224" s="110"/>
      <c r="PXJ224" s="110"/>
      <c r="PXK224" s="110"/>
      <c r="PXL224" s="110"/>
      <c r="PXM224" s="110"/>
      <c r="PXN224" s="110"/>
      <c r="PXO224" s="110"/>
      <c r="PXP224" s="110"/>
      <c r="PXQ224" s="110"/>
      <c r="PXR224" s="110"/>
      <c r="PXS224" s="110"/>
      <c r="PXT224" s="110"/>
      <c r="PXU224" s="110"/>
      <c r="PXV224" s="110"/>
      <c r="PXW224" s="110"/>
      <c r="PXX224" s="110"/>
      <c r="PXY224" s="110"/>
      <c r="PXZ224" s="110"/>
      <c r="PYA224" s="110"/>
      <c r="PYB224" s="110"/>
      <c r="PYC224" s="110"/>
      <c r="PYD224" s="110"/>
      <c r="PYE224" s="110"/>
      <c r="PYF224" s="110"/>
      <c r="PYG224" s="110"/>
      <c r="PYH224" s="110"/>
      <c r="PYI224" s="110"/>
      <c r="PYJ224" s="110"/>
      <c r="PYK224" s="110"/>
      <c r="PYL224" s="110"/>
      <c r="PYM224" s="110"/>
      <c r="PYN224" s="110"/>
      <c r="PYO224" s="110"/>
      <c r="PYP224" s="110"/>
      <c r="PYQ224" s="110"/>
      <c r="PYR224" s="110"/>
      <c r="PYS224" s="110"/>
      <c r="PYT224" s="110"/>
      <c r="PYU224" s="110"/>
      <c r="PYV224" s="110"/>
      <c r="PYW224" s="110"/>
      <c r="PYX224" s="110"/>
      <c r="PYY224" s="110"/>
      <c r="PYZ224" s="110"/>
      <c r="PZA224" s="110"/>
      <c r="PZB224" s="110"/>
      <c r="PZC224" s="110"/>
      <c r="PZD224" s="110"/>
      <c r="PZE224" s="110"/>
      <c r="PZF224" s="110"/>
      <c r="PZG224" s="110"/>
      <c r="PZH224" s="110"/>
      <c r="PZI224" s="110"/>
      <c r="PZJ224" s="110"/>
      <c r="PZK224" s="110"/>
      <c r="PZL224" s="110"/>
      <c r="PZM224" s="110"/>
      <c r="PZN224" s="110"/>
      <c r="PZO224" s="110"/>
      <c r="PZP224" s="110"/>
      <c r="PZQ224" s="110"/>
      <c r="PZR224" s="110"/>
      <c r="PZS224" s="110"/>
      <c r="PZT224" s="110"/>
      <c r="PZU224" s="110"/>
      <c r="PZV224" s="110"/>
      <c r="PZW224" s="110"/>
      <c r="PZX224" s="110"/>
      <c r="PZY224" s="110"/>
      <c r="PZZ224" s="110"/>
      <c r="QAA224" s="110"/>
      <c r="QAB224" s="110"/>
      <c r="QAC224" s="110"/>
      <c r="QAD224" s="110"/>
      <c r="QAE224" s="110"/>
      <c r="QAF224" s="110"/>
      <c r="QAG224" s="110"/>
      <c r="QAH224" s="110"/>
      <c r="QAI224" s="110"/>
      <c r="QAJ224" s="110"/>
      <c r="QAK224" s="110"/>
      <c r="QAL224" s="110"/>
      <c r="QAM224" s="110"/>
      <c r="QAN224" s="110"/>
      <c r="QAO224" s="110"/>
      <c r="QAP224" s="110"/>
      <c r="QAQ224" s="110"/>
      <c r="QAR224" s="110"/>
      <c r="QAS224" s="110"/>
      <c r="QAT224" s="110"/>
      <c r="QAU224" s="110"/>
      <c r="QAV224" s="110"/>
      <c r="QAW224" s="110"/>
      <c r="QAX224" s="110"/>
      <c r="QAY224" s="110"/>
      <c r="QAZ224" s="110"/>
      <c r="QBA224" s="110"/>
      <c r="QBB224" s="110"/>
      <c r="QBC224" s="110"/>
      <c r="QBD224" s="110"/>
      <c r="QBE224" s="110"/>
      <c r="QBF224" s="110"/>
      <c r="QBG224" s="110"/>
      <c r="QBH224" s="110"/>
      <c r="QBI224" s="110"/>
      <c r="QBJ224" s="110"/>
      <c r="QBK224" s="110"/>
      <c r="QBL224" s="110"/>
      <c r="QBM224" s="110"/>
      <c r="QBN224" s="110"/>
      <c r="QBO224" s="110"/>
      <c r="QBP224" s="110"/>
      <c r="QBQ224" s="110"/>
      <c r="QBR224" s="110"/>
      <c r="QBS224" s="110"/>
      <c r="QBT224" s="110"/>
      <c r="QBU224" s="110"/>
      <c r="QBV224" s="110"/>
      <c r="QBW224" s="110"/>
      <c r="QBX224" s="110"/>
      <c r="QBY224" s="110"/>
      <c r="QBZ224" s="110"/>
      <c r="QCA224" s="110"/>
      <c r="QCB224" s="110"/>
      <c r="QCC224" s="110"/>
      <c r="QCD224" s="110"/>
      <c r="QCE224" s="110"/>
      <c r="QCF224" s="110"/>
      <c r="QCG224" s="110"/>
      <c r="QCH224" s="110"/>
      <c r="QCI224" s="110"/>
      <c r="QCJ224" s="110"/>
      <c r="QCK224" s="110"/>
      <c r="QCL224" s="110"/>
      <c r="QCM224" s="110"/>
      <c r="QCN224" s="110"/>
      <c r="QCO224" s="110"/>
      <c r="QCP224" s="110"/>
      <c r="QCQ224" s="110"/>
      <c r="QCR224" s="110"/>
      <c r="QCS224" s="110"/>
      <c r="QCT224" s="110"/>
      <c r="QCU224" s="110"/>
      <c r="QCV224" s="110"/>
      <c r="QCW224" s="110"/>
      <c r="QCX224" s="110"/>
      <c r="QCY224" s="110"/>
      <c r="QCZ224" s="110"/>
      <c r="QDA224" s="110"/>
      <c r="QDB224" s="110"/>
      <c r="QDC224" s="110"/>
      <c r="QDD224" s="110"/>
      <c r="QDE224" s="110"/>
      <c r="QDF224" s="110"/>
      <c r="QDG224" s="110"/>
      <c r="QDH224" s="110"/>
      <c r="QDI224" s="110"/>
      <c r="QDJ224" s="110"/>
      <c r="QDK224" s="110"/>
      <c r="QDL224" s="110"/>
      <c r="QDM224" s="110"/>
      <c r="QDN224" s="110"/>
      <c r="QDO224" s="110"/>
      <c r="QDP224" s="110"/>
      <c r="QDQ224" s="110"/>
      <c r="QDR224" s="110"/>
      <c r="QDS224" s="110"/>
      <c r="QDT224" s="110"/>
      <c r="QDU224" s="110"/>
      <c r="QDV224" s="110"/>
      <c r="QDW224" s="110"/>
      <c r="QDX224" s="110"/>
      <c r="QDY224" s="110"/>
      <c r="QDZ224" s="110"/>
      <c r="QEA224" s="110"/>
      <c r="QEB224" s="110"/>
      <c r="QEC224" s="110"/>
      <c r="QED224" s="110"/>
      <c r="QEE224" s="110"/>
      <c r="QEF224" s="110"/>
      <c r="QEG224" s="110"/>
      <c r="QEH224" s="110"/>
      <c r="QEI224" s="110"/>
      <c r="QEJ224" s="110"/>
      <c r="QEK224" s="110"/>
      <c r="QEL224" s="110"/>
      <c r="QEM224" s="110"/>
      <c r="QEN224" s="110"/>
      <c r="QEO224" s="110"/>
      <c r="QEP224" s="110"/>
      <c r="QEQ224" s="110"/>
      <c r="QER224" s="110"/>
      <c r="QES224" s="110"/>
      <c r="QET224" s="110"/>
      <c r="QEU224" s="110"/>
      <c r="QEV224" s="110"/>
      <c r="QEW224" s="110"/>
      <c r="QEX224" s="110"/>
      <c r="QEY224" s="110"/>
      <c r="QEZ224" s="110"/>
      <c r="QFA224" s="110"/>
      <c r="QFB224" s="110"/>
      <c r="QFC224" s="110"/>
      <c r="QFD224" s="110"/>
      <c r="QFE224" s="110"/>
      <c r="QFF224" s="110"/>
      <c r="QFG224" s="110"/>
      <c r="QFH224" s="110"/>
      <c r="QFI224" s="110"/>
      <c r="QFJ224" s="110"/>
      <c r="QFK224" s="110"/>
      <c r="QFL224" s="110"/>
      <c r="QFM224" s="110"/>
      <c r="QFN224" s="110"/>
      <c r="QFO224" s="110"/>
      <c r="QFP224" s="110"/>
      <c r="QFQ224" s="110"/>
      <c r="QFR224" s="110"/>
      <c r="QFS224" s="110"/>
      <c r="QFT224" s="110"/>
      <c r="QFU224" s="110"/>
      <c r="QFV224" s="110"/>
      <c r="QFW224" s="110"/>
      <c r="QFX224" s="110"/>
      <c r="QFY224" s="110"/>
      <c r="QFZ224" s="110"/>
      <c r="QGA224" s="110"/>
      <c r="QGB224" s="110"/>
      <c r="QGC224" s="110"/>
      <c r="QGD224" s="110"/>
      <c r="QGE224" s="110"/>
      <c r="QGF224" s="110"/>
      <c r="QGG224" s="110"/>
      <c r="QGH224" s="110"/>
      <c r="QGI224" s="110"/>
      <c r="QGJ224" s="110"/>
      <c r="QGK224" s="110"/>
      <c r="QGL224" s="110"/>
      <c r="QGM224" s="110"/>
      <c r="QGN224" s="110"/>
      <c r="QGO224" s="110"/>
      <c r="QGP224" s="110"/>
      <c r="QGQ224" s="110"/>
      <c r="QGR224" s="110"/>
      <c r="QGS224" s="110"/>
      <c r="QGT224" s="110"/>
      <c r="QGU224" s="110"/>
      <c r="QGV224" s="110"/>
      <c r="QGW224" s="110"/>
      <c r="QGX224" s="110"/>
      <c r="QGY224" s="110"/>
      <c r="QGZ224" s="110"/>
      <c r="QHA224" s="110"/>
      <c r="QHB224" s="110"/>
      <c r="QHC224" s="110"/>
      <c r="QHD224" s="110"/>
      <c r="QHE224" s="110"/>
      <c r="QHF224" s="110"/>
      <c r="QHG224" s="110"/>
      <c r="QHH224" s="110"/>
      <c r="QHI224" s="110"/>
      <c r="QHJ224" s="110"/>
      <c r="QHK224" s="110"/>
      <c r="QHL224" s="110"/>
      <c r="QHM224" s="110"/>
      <c r="QHN224" s="110"/>
      <c r="QHO224" s="110"/>
      <c r="QHP224" s="110"/>
      <c r="QHQ224" s="110"/>
      <c r="QHR224" s="110"/>
      <c r="QHS224" s="110"/>
      <c r="QHT224" s="110"/>
      <c r="QHU224" s="110"/>
      <c r="QHV224" s="110"/>
      <c r="QHW224" s="110"/>
      <c r="QHX224" s="110"/>
      <c r="QHY224" s="110"/>
      <c r="QHZ224" s="110"/>
      <c r="QIA224" s="110"/>
      <c r="QIB224" s="110"/>
      <c r="QIC224" s="110"/>
      <c r="QID224" s="110"/>
      <c r="QIE224" s="110"/>
      <c r="QIF224" s="110"/>
      <c r="QIG224" s="110"/>
      <c r="QIH224" s="110"/>
      <c r="QII224" s="110"/>
      <c r="QIJ224" s="110"/>
      <c r="QIK224" s="110"/>
      <c r="QIL224" s="110"/>
      <c r="QIM224" s="110"/>
      <c r="QIN224" s="110"/>
      <c r="QIO224" s="110"/>
      <c r="QIP224" s="110"/>
      <c r="QIQ224" s="110"/>
      <c r="QIR224" s="110"/>
      <c r="QIS224" s="110"/>
      <c r="QIT224" s="110"/>
      <c r="QIU224" s="110"/>
      <c r="QIV224" s="110"/>
      <c r="QIW224" s="110"/>
      <c r="QIX224" s="110"/>
      <c r="QIY224" s="110"/>
      <c r="QIZ224" s="110"/>
      <c r="QJA224" s="110"/>
      <c r="QJB224" s="110"/>
      <c r="QJC224" s="110"/>
      <c r="QJD224" s="110"/>
      <c r="QJE224" s="110"/>
      <c r="QJF224" s="110"/>
      <c r="QJG224" s="110"/>
      <c r="QJH224" s="110"/>
      <c r="QJI224" s="110"/>
      <c r="QJJ224" s="110"/>
      <c r="QJK224" s="110"/>
      <c r="QJL224" s="110"/>
      <c r="QJM224" s="110"/>
      <c r="QJN224" s="110"/>
      <c r="QJO224" s="110"/>
      <c r="QJP224" s="110"/>
      <c r="QJQ224" s="110"/>
      <c r="QJR224" s="110"/>
      <c r="QJS224" s="110"/>
      <c r="QJT224" s="110"/>
      <c r="QJU224" s="110"/>
      <c r="QJV224" s="110"/>
      <c r="QJW224" s="110"/>
      <c r="QJX224" s="110"/>
      <c r="QJY224" s="110"/>
      <c r="QJZ224" s="110"/>
      <c r="QKA224" s="110"/>
      <c r="QKB224" s="110"/>
      <c r="QKC224" s="110"/>
      <c r="QKD224" s="110"/>
      <c r="QKE224" s="110"/>
      <c r="QKF224" s="110"/>
      <c r="QKG224" s="110"/>
      <c r="QKH224" s="110"/>
      <c r="QKI224" s="110"/>
      <c r="QKJ224" s="110"/>
      <c r="QKK224" s="110"/>
      <c r="QKL224" s="110"/>
      <c r="QKM224" s="110"/>
      <c r="QKN224" s="110"/>
      <c r="QKO224" s="110"/>
      <c r="QKP224" s="110"/>
      <c r="QKQ224" s="110"/>
      <c r="QKR224" s="110"/>
      <c r="QKS224" s="110"/>
      <c r="QKT224" s="110"/>
      <c r="QKU224" s="110"/>
      <c r="QKV224" s="110"/>
      <c r="QKW224" s="110"/>
      <c r="QKX224" s="110"/>
      <c r="QKY224" s="110"/>
      <c r="QKZ224" s="110"/>
      <c r="QLA224" s="110"/>
      <c r="QLB224" s="110"/>
      <c r="QLC224" s="110"/>
      <c r="QLD224" s="110"/>
      <c r="QLE224" s="110"/>
      <c r="QLF224" s="110"/>
      <c r="QLG224" s="110"/>
      <c r="QLH224" s="110"/>
      <c r="QLI224" s="110"/>
      <c r="QLJ224" s="110"/>
      <c r="QLK224" s="110"/>
      <c r="QLL224" s="110"/>
      <c r="QLM224" s="110"/>
      <c r="QLN224" s="110"/>
      <c r="QLO224" s="110"/>
      <c r="QLP224" s="110"/>
      <c r="QLQ224" s="110"/>
      <c r="QLR224" s="110"/>
      <c r="QLS224" s="110"/>
      <c r="QLT224" s="110"/>
      <c r="QLU224" s="110"/>
      <c r="QLV224" s="110"/>
      <c r="QLW224" s="110"/>
      <c r="QLX224" s="110"/>
      <c r="QLY224" s="110"/>
      <c r="QLZ224" s="110"/>
      <c r="QMA224" s="110"/>
      <c r="QMB224" s="110"/>
      <c r="QMC224" s="110"/>
      <c r="QMD224" s="110"/>
      <c r="QME224" s="110"/>
      <c r="QMF224" s="110"/>
      <c r="QMG224" s="110"/>
      <c r="QMH224" s="110"/>
      <c r="QMI224" s="110"/>
      <c r="QMJ224" s="110"/>
      <c r="QMK224" s="110"/>
      <c r="QML224" s="110"/>
      <c r="QMM224" s="110"/>
      <c r="QMN224" s="110"/>
      <c r="QMO224" s="110"/>
      <c r="QMP224" s="110"/>
      <c r="QMQ224" s="110"/>
      <c r="QMR224" s="110"/>
      <c r="QMS224" s="110"/>
      <c r="QMT224" s="110"/>
      <c r="QMU224" s="110"/>
      <c r="QMV224" s="110"/>
      <c r="QMW224" s="110"/>
      <c r="QMX224" s="110"/>
      <c r="QMY224" s="110"/>
      <c r="QMZ224" s="110"/>
      <c r="QNA224" s="110"/>
      <c r="QNB224" s="110"/>
      <c r="QNC224" s="110"/>
      <c r="QND224" s="110"/>
      <c r="QNE224" s="110"/>
      <c r="QNF224" s="110"/>
      <c r="QNG224" s="110"/>
      <c r="QNH224" s="110"/>
      <c r="QNI224" s="110"/>
      <c r="QNJ224" s="110"/>
      <c r="QNK224" s="110"/>
      <c r="QNL224" s="110"/>
      <c r="QNM224" s="110"/>
      <c r="QNN224" s="110"/>
      <c r="QNO224" s="110"/>
      <c r="QNP224" s="110"/>
      <c r="QNQ224" s="110"/>
      <c r="QNR224" s="110"/>
      <c r="QNS224" s="110"/>
      <c r="QNT224" s="110"/>
      <c r="QNU224" s="110"/>
      <c r="QNV224" s="110"/>
      <c r="QNW224" s="110"/>
      <c r="QNX224" s="110"/>
      <c r="QNY224" s="110"/>
      <c r="QNZ224" s="110"/>
      <c r="QOA224" s="110"/>
      <c r="QOB224" s="110"/>
      <c r="QOC224" s="110"/>
      <c r="QOD224" s="110"/>
      <c r="QOE224" s="110"/>
      <c r="QOF224" s="110"/>
      <c r="QOG224" s="110"/>
      <c r="QOH224" s="110"/>
      <c r="QOI224" s="110"/>
      <c r="QOJ224" s="110"/>
      <c r="QOK224" s="110"/>
      <c r="QOL224" s="110"/>
      <c r="QOM224" s="110"/>
      <c r="QON224" s="110"/>
      <c r="QOO224" s="110"/>
      <c r="QOP224" s="110"/>
      <c r="QOQ224" s="110"/>
      <c r="QOR224" s="110"/>
      <c r="QOS224" s="110"/>
      <c r="QOT224" s="110"/>
      <c r="QOU224" s="110"/>
      <c r="QOV224" s="110"/>
      <c r="QOW224" s="110"/>
      <c r="QOX224" s="110"/>
      <c r="QOY224" s="110"/>
      <c r="QOZ224" s="110"/>
      <c r="QPA224" s="110"/>
      <c r="QPB224" s="110"/>
      <c r="QPC224" s="110"/>
      <c r="QPD224" s="110"/>
      <c r="QPE224" s="110"/>
      <c r="QPF224" s="110"/>
      <c r="QPG224" s="110"/>
      <c r="QPH224" s="110"/>
      <c r="QPI224" s="110"/>
      <c r="QPJ224" s="110"/>
      <c r="QPK224" s="110"/>
      <c r="QPL224" s="110"/>
      <c r="QPM224" s="110"/>
      <c r="QPN224" s="110"/>
      <c r="QPO224" s="110"/>
      <c r="QPP224" s="110"/>
      <c r="QPQ224" s="110"/>
      <c r="QPR224" s="110"/>
      <c r="QPS224" s="110"/>
      <c r="QPT224" s="110"/>
      <c r="QPU224" s="110"/>
      <c r="QPV224" s="110"/>
      <c r="QPW224" s="110"/>
      <c r="QPX224" s="110"/>
      <c r="QPY224" s="110"/>
      <c r="QPZ224" s="110"/>
      <c r="QQA224" s="110"/>
      <c r="QQB224" s="110"/>
      <c r="QQC224" s="110"/>
      <c r="QQD224" s="110"/>
      <c r="QQE224" s="110"/>
      <c r="QQF224" s="110"/>
      <c r="QQG224" s="110"/>
      <c r="QQH224" s="110"/>
      <c r="QQI224" s="110"/>
      <c r="QQJ224" s="110"/>
      <c r="QQK224" s="110"/>
      <c r="QQL224" s="110"/>
      <c r="QQM224" s="110"/>
      <c r="QQN224" s="110"/>
      <c r="QQO224" s="110"/>
      <c r="QQP224" s="110"/>
      <c r="QQQ224" s="110"/>
      <c r="QQR224" s="110"/>
      <c r="QQS224" s="110"/>
      <c r="QQT224" s="110"/>
      <c r="QQU224" s="110"/>
      <c r="QQV224" s="110"/>
      <c r="QQW224" s="110"/>
      <c r="QQX224" s="110"/>
      <c r="QQY224" s="110"/>
      <c r="QQZ224" s="110"/>
      <c r="QRA224" s="110"/>
      <c r="QRB224" s="110"/>
      <c r="QRC224" s="110"/>
      <c r="QRD224" s="110"/>
      <c r="QRE224" s="110"/>
      <c r="QRF224" s="110"/>
      <c r="QRG224" s="110"/>
      <c r="QRH224" s="110"/>
      <c r="QRI224" s="110"/>
      <c r="QRJ224" s="110"/>
      <c r="QRK224" s="110"/>
      <c r="QRL224" s="110"/>
      <c r="QRM224" s="110"/>
      <c r="QRN224" s="110"/>
      <c r="QRO224" s="110"/>
      <c r="QRP224" s="110"/>
      <c r="QRQ224" s="110"/>
      <c r="QRR224" s="110"/>
      <c r="QRS224" s="110"/>
      <c r="QRT224" s="110"/>
      <c r="QRU224" s="110"/>
      <c r="QRV224" s="110"/>
      <c r="QRW224" s="110"/>
      <c r="QRX224" s="110"/>
      <c r="QRY224" s="110"/>
      <c r="QRZ224" s="110"/>
      <c r="QSA224" s="110"/>
      <c r="QSB224" s="110"/>
      <c r="QSC224" s="110"/>
      <c r="QSD224" s="110"/>
      <c r="QSE224" s="110"/>
      <c r="QSF224" s="110"/>
      <c r="QSG224" s="110"/>
      <c r="QSH224" s="110"/>
      <c r="QSI224" s="110"/>
      <c r="QSJ224" s="110"/>
      <c r="QSK224" s="110"/>
      <c r="QSL224" s="110"/>
      <c r="QSM224" s="110"/>
      <c r="QSN224" s="110"/>
      <c r="QSO224" s="110"/>
      <c r="QSP224" s="110"/>
      <c r="QSQ224" s="110"/>
      <c r="QSR224" s="110"/>
      <c r="QSS224" s="110"/>
      <c r="QST224" s="110"/>
      <c r="QSU224" s="110"/>
      <c r="QSV224" s="110"/>
      <c r="QSW224" s="110"/>
      <c r="QSX224" s="110"/>
      <c r="QSY224" s="110"/>
      <c r="QSZ224" s="110"/>
      <c r="QTA224" s="110"/>
      <c r="QTB224" s="110"/>
      <c r="QTC224" s="110"/>
      <c r="QTD224" s="110"/>
      <c r="QTE224" s="110"/>
      <c r="QTF224" s="110"/>
      <c r="QTG224" s="110"/>
      <c r="QTH224" s="110"/>
      <c r="QTI224" s="110"/>
      <c r="QTJ224" s="110"/>
      <c r="QTK224" s="110"/>
      <c r="QTL224" s="110"/>
      <c r="QTM224" s="110"/>
      <c r="QTN224" s="110"/>
      <c r="QTO224" s="110"/>
      <c r="QTP224" s="110"/>
      <c r="QTQ224" s="110"/>
      <c r="QTR224" s="110"/>
      <c r="QTS224" s="110"/>
      <c r="QTT224" s="110"/>
      <c r="QTU224" s="110"/>
      <c r="QTV224" s="110"/>
      <c r="QTW224" s="110"/>
      <c r="QTX224" s="110"/>
      <c r="QTY224" s="110"/>
      <c r="QTZ224" s="110"/>
      <c r="QUA224" s="110"/>
      <c r="QUB224" s="110"/>
      <c r="QUC224" s="110"/>
      <c r="QUD224" s="110"/>
      <c r="QUE224" s="110"/>
      <c r="QUF224" s="110"/>
      <c r="QUG224" s="110"/>
      <c r="QUH224" s="110"/>
      <c r="QUI224" s="110"/>
      <c r="QUJ224" s="110"/>
      <c r="QUK224" s="110"/>
      <c r="QUL224" s="110"/>
      <c r="QUM224" s="110"/>
      <c r="QUN224" s="110"/>
      <c r="QUO224" s="110"/>
      <c r="QUP224" s="110"/>
      <c r="QUQ224" s="110"/>
      <c r="QUR224" s="110"/>
      <c r="QUS224" s="110"/>
      <c r="QUT224" s="110"/>
      <c r="QUU224" s="110"/>
      <c r="QUV224" s="110"/>
      <c r="QUW224" s="110"/>
      <c r="QUX224" s="110"/>
      <c r="QUY224" s="110"/>
      <c r="QUZ224" s="110"/>
      <c r="QVA224" s="110"/>
      <c r="QVB224" s="110"/>
      <c r="QVC224" s="110"/>
      <c r="QVD224" s="110"/>
      <c r="QVE224" s="110"/>
      <c r="QVF224" s="110"/>
      <c r="QVG224" s="110"/>
      <c r="QVH224" s="110"/>
      <c r="QVI224" s="110"/>
      <c r="QVJ224" s="110"/>
      <c r="QVK224" s="110"/>
      <c r="QVL224" s="110"/>
      <c r="QVM224" s="110"/>
      <c r="QVN224" s="110"/>
      <c r="QVO224" s="110"/>
      <c r="QVP224" s="110"/>
      <c r="QVQ224" s="110"/>
      <c r="QVR224" s="110"/>
      <c r="QVS224" s="110"/>
      <c r="QVT224" s="110"/>
      <c r="QVU224" s="110"/>
      <c r="QVV224" s="110"/>
      <c r="QVW224" s="110"/>
      <c r="QVX224" s="110"/>
      <c r="QVY224" s="110"/>
      <c r="QVZ224" s="110"/>
      <c r="QWA224" s="110"/>
      <c r="QWB224" s="110"/>
      <c r="QWC224" s="110"/>
      <c r="QWD224" s="110"/>
      <c r="QWE224" s="110"/>
      <c r="QWF224" s="110"/>
      <c r="QWG224" s="110"/>
      <c r="QWH224" s="110"/>
      <c r="QWI224" s="110"/>
      <c r="QWJ224" s="110"/>
      <c r="QWK224" s="110"/>
      <c r="QWL224" s="110"/>
      <c r="QWM224" s="110"/>
      <c r="QWN224" s="110"/>
      <c r="QWO224" s="110"/>
      <c r="QWP224" s="110"/>
      <c r="QWQ224" s="110"/>
      <c r="QWR224" s="110"/>
      <c r="QWS224" s="110"/>
      <c r="QWT224" s="110"/>
      <c r="QWU224" s="110"/>
      <c r="QWV224" s="110"/>
      <c r="QWW224" s="110"/>
      <c r="QWX224" s="110"/>
      <c r="QWY224" s="110"/>
      <c r="QWZ224" s="110"/>
      <c r="QXA224" s="110"/>
      <c r="QXB224" s="110"/>
      <c r="QXC224" s="110"/>
      <c r="QXD224" s="110"/>
      <c r="QXE224" s="110"/>
      <c r="QXF224" s="110"/>
      <c r="QXG224" s="110"/>
      <c r="QXH224" s="110"/>
      <c r="QXI224" s="110"/>
      <c r="QXJ224" s="110"/>
      <c r="QXK224" s="110"/>
      <c r="QXL224" s="110"/>
      <c r="QXM224" s="110"/>
      <c r="QXN224" s="110"/>
      <c r="QXO224" s="110"/>
      <c r="QXP224" s="110"/>
      <c r="QXQ224" s="110"/>
      <c r="QXR224" s="110"/>
      <c r="QXS224" s="110"/>
      <c r="QXT224" s="110"/>
      <c r="QXU224" s="110"/>
      <c r="QXV224" s="110"/>
      <c r="QXW224" s="110"/>
      <c r="QXX224" s="110"/>
      <c r="QXY224" s="110"/>
      <c r="QXZ224" s="110"/>
      <c r="QYA224" s="110"/>
      <c r="QYB224" s="110"/>
      <c r="QYC224" s="110"/>
      <c r="QYD224" s="110"/>
      <c r="QYE224" s="110"/>
      <c r="QYF224" s="110"/>
      <c r="QYG224" s="110"/>
      <c r="QYH224" s="110"/>
      <c r="QYI224" s="110"/>
      <c r="QYJ224" s="110"/>
      <c r="QYK224" s="110"/>
      <c r="QYL224" s="110"/>
      <c r="QYM224" s="110"/>
      <c r="QYN224" s="110"/>
      <c r="QYO224" s="110"/>
      <c r="QYP224" s="110"/>
      <c r="QYQ224" s="110"/>
      <c r="QYR224" s="110"/>
      <c r="QYS224" s="110"/>
      <c r="QYT224" s="110"/>
      <c r="QYU224" s="110"/>
      <c r="QYV224" s="110"/>
      <c r="QYW224" s="110"/>
      <c r="QYX224" s="110"/>
      <c r="QYY224" s="110"/>
      <c r="QYZ224" s="110"/>
      <c r="QZA224" s="110"/>
      <c r="QZB224" s="110"/>
      <c r="QZC224" s="110"/>
      <c r="QZD224" s="110"/>
      <c r="QZE224" s="110"/>
      <c r="QZF224" s="110"/>
      <c r="QZG224" s="110"/>
      <c r="QZH224" s="110"/>
      <c r="QZI224" s="110"/>
      <c r="QZJ224" s="110"/>
      <c r="QZK224" s="110"/>
      <c r="QZL224" s="110"/>
      <c r="QZM224" s="110"/>
      <c r="QZN224" s="110"/>
      <c r="QZO224" s="110"/>
      <c r="QZP224" s="110"/>
      <c r="QZQ224" s="110"/>
      <c r="QZR224" s="110"/>
      <c r="QZS224" s="110"/>
      <c r="QZT224" s="110"/>
      <c r="QZU224" s="110"/>
      <c r="QZV224" s="110"/>
      <c r="QZW224" s="110"/>
      <c r="QZX224" s="110"/>
      <c r="QZY224" s="110"/>
      <c r="QZZ224" s="110"/>
      <c r="RAA224" s="110"/>
      <c r="RAB224" s="110"/>
      <c r="RAC224" s="110"/>
      <c r="RAD224" s="110"/>
      <c r="RAE224" s="110"/>
      <c r="RAF224" s="110"/>
      <c r="RAG224" s="110"/>
      <c r="RAH224" s="110"/>
      <c r="RAI224" s="110"/>
      <c r="RAJ224" s="110"/>
      <c r="RAK224" s="110"/>
      <c r="RAL224" s="110"/>
      <c r="RAM224" s="110"/>
      <c r="RAN224" s="110"/>
      <c r="RAO224" s="110"/>
      <c r="RAP224" s="110"/>
      <c r="RAQ224" s="110"/>
      <c r="RAR224" s="110"/>
      <c r="RAS224" s="110"/>
      <c r="RAT224" s="110"/>
      <c r="RAU224" s="110"/>
      <c r="RAV224" s="110"/>
      <c r="RAW224" s="110"/>
      <c r="RAX224" s="110"/>
      <c r="RAY224" s="110"/>
      <c r="RAZ224" s="110"/>
      <c r="RBA224" s="110"/>
      <c r="RBB224" s="110"/>
      <c r="RBC224" s="110"/>
      <c r="RBD224" s="110"/>
      <c r="RBE224" s="110"/>
      <c r="RBF224" s="110"/>
      <c r="RBG224" s="110"/>
      <c r="RBH224" s="110"/>
      <c r="RBI224" s="110"/>
      <c r="RBJ224" s="110"/>
      <c r="RBK224" s="110"/>
      <c r="RBL224" s="110"/>
      <c r="RBM224" s="110"/>
      <c r="RBN224" s="110"/>
      <c r="RBO224" s="110"/>
      <c r="RBP224" s="110"/>
      <c r="RBQ224" s="110"/>
      <c r="RBR224" s="110"/>
      <c r="RBS224" s="110"/>
      <c r="RBT224" s="110"/>
      <c r="RBU224" s="110"/>
      <c r="RBV224" s="110"/>
      <c r="RBW224" s="110"/>
      <c r="RBX224" s="110"/>
      <c r="RBY224" s="110"/>
      <c r="RBZ224" s="110"/>
      <c r="RCA224" s="110"/>
      <c r="RCB224" s="110"/>
      <c r="RCC224" s="110"/>
      <c r="RCD224" s="110"/>
      <c r="RCE224" s="110"/>
      <c r="RCF224" s="110"/>
      <c r="RCG224" s="110"/>
      <c r="RCH224" s="110"/>
      <c r="RCI224" s="110"/>
      <c r="RCJ224" s="110"/>
      <c r="RCK224" s="110"/>
      <c r="RCL224" s="110"/>
      <c r="RCM224" s="110"/>
      <c r="RCN224" s="110"/>
      <c r="RCO224" s="110"/>
      <c r="RCP224" s="110"/>
      <c r="RCQ224" s="110"/>
      <c r="RCR224" s="110"/>
      <c r="RCS224" s="110"/>
      <c r="RCT224" s="110"/>
      <c r="RCU224" s="110"/>
      <c r="RCV224" s="110"/>
      <c r="RCW224" s="110"/>
      <c r="RCX224" s="110"/>
      <c r="RCY224" s="110"/>
      <c r="RCZ224" s="110"/>
      <c r="RDA224" s="110"/>
      <c r="RDB224" s="110"/>
      <c r="RDC224" s="110"/>
      <c r="RDD224" s="110"/>
      <c r="RDE224" s="110"/>
      <c r="RDF224" s="110"/>
      <c r="RDG224" s="110"/>
      <c r="RDH224" s="110"/>
      <c r="RDI224" s="110"/>
      <c r="RDJ224" s="110"/>
      <c r="RDK224" s="110"/>
      <c r="RDL224" s="110"/>
      <c r="RDM224" s="110"/>
      <c r="RDN224" s="110"/>
      <c r="RDO224" s="110"/>
      <c r="RDP224" s="110"/>
      <c r="RDQ224" s="110"/>
      <c r="RDR224" s="110"/>
      <c r="RDS224" s="110"/>
      <c r="RDT224" s="110"/>
      <c r="RDU224" s="110"/>
      <c r="RDV224" s="110"/>
      <c r="RDW224" s="110"/>
      <c r="RDX224" s="110"/>
      <c r="RDY224" s="110"/>
      <c r="RDZ224" s="110"/>
      <c r="REA224" s="110"/>
      <c r="REB224" s="110"/>
      <c r="REC224" s="110"/>
      <c r="RED224" s="110"/>
      <c r="REE224" s="110"/>
      <c r="REF224" s="110"/>
      <c r="REG224" s="110"/>
      <c r="REH224" s="110"/>
      <c r="REI224" s="110"/>
      <c r="REJ224" s="110"/>
      <c r="REK224" s="110"/>
      <c r="REL224" s="110"/>
      <c r="REM224" s="110"/>
      <c r="REN224" s="110"/>
      <c r="REO224" s="110"/>
      <c r="REP224" s="110"/>
      <c r="REQ224" s="110"/>
      <c r="RER224" s="110"/>
      <c r="RES224" s="110"/>
      <c r="RET224" s="110"/>
      <c r="REU224" s="110"/>
      <c r="REV224" s="110"/>
      <c r="REW224" s="110"/>
      <c r="REX224" s="110"/>
      <c r="REY224" s="110"/>
      <c r="REZ224" s="110"/>
      <c r="RFA224" s="110"/>
      <c r="RFB224" s="110"/>
      <c r="RFC224" s="110"/>
      <c r="RFD224" s="110"/>
      <c r="RFE224" s="110"/>
      <c r="RFF224" s="110"/>
      <c r="RFG224" s="110"/>
      <c r="RFH224" s="110"/>
      <c r="RFI224" s="110"/>
      <c r="RFJ224" s="110"/>
      <c r="RFK224" s="110"/>
      <c r="RFL224" s="110"/>
      <c r="RFM224" s="110"/>
      <c r="RFN224" s="110"/>
      <c r="RFO224" s="110"/>
      <c r="RFP224" s="110"/>
      <c r="RFQ224" s="110"/>
      <c r="RFR224" s="110"/>
      <c r="RFS224" s="110"/>
      <c r="RFT224" s="110"/>
      <c r="RFU224" s="110"/>
      <c r="RFV224" s="110"/>
      <c r="RFW224" s="110"/>
      <c r="RFX224" s="110"/>
      <c r="RFY224" s="110"/>
      <c r="RFZ224" s="110"/>
      <c r="RGA224" s="110"/>
      <c r="RGB224" s="110"/>
      <c r="RGC224" s="110"/>
      <c r="RGD224" s="110"/>
      <c r="RGE224" s="110"/>
      <c r="RGF224" s="110"/>
      <c r="RGG224" s="110"/>
      <c r="RGH224" s="110"/>
      <c r="RGI224" s="110"/>
      <c r="RGJ224" s="110"/>
      <c r="RGK224" s="110"/>
      <c r="RGL224" s="110"/>
      <c r="RGM224" s="110"/>
      <c r="RGN224" s="110"/>
      <c r="RGO224" s="110"/>
      <c r="RGP224" s="110"/>
      <c r="RGQ224" s="110"/>
      <c r="RGR224" s="110"/>
      <c r="RGS224" s="110"/>
      <c r="RGT224" s="110"/>
      <c r="RGU224" s="110"/>
      <c r="RGV224" s="110"/>
      <c r="RGW224" s="110"/>
      <c r="RGX224" s="110"/>
      <c r="RGY224" s="110"/>
      <c r="RGZ224" s="110"/>
      <c r="RHA224" s="110"/>
      <c r="RHB224" s="110"/>
      <c r="RHC224" s="110"/>
      <c r="RHD224" s="110"/>
      <c r="RHE224" s="110"/>
      <c r="RHF224" s="110"/>
      <c r="RHG224" s="110"/>
      <c r="RHH224" s="110"/>
      <c r="RHI224" s="110"/>
      <c r="RHJ224" s="110"/>
      <c r="RHK224" s="110"/>
      <c r="RHL224" s="110"/>
      <c r="RHM224" s="110"/>
      <c r="RHN224" s="110"/>
      <c r="RHO224" s="110"/>
      <c r="RHP224" s="110"/>
      <c r="RHQ224" s="110"/>
      <c r="RHR224" s="110"/>
      <c r="RHS224" s="110"/>
      <c r="RHT224" s="110"/>
      <c r="RHU224" s="110"/>
      <c r="RHV224" s="110"/>
      <c r="RHW224" s="110"/>
      <c r="RHX224" s="110"/>
      <c r="RHY224" s="110"/>
      <c r="RHZ224" s="110"/>
      <c r="RIA224" s="110"/>
      <c r="RIB224" s="110"/>
      <c r="RIC224" s="110"/>
      <c r="RID224" s="110"/>
      <c r="RIE224" s="110"/>
      <c r="RIF224" s="110"/>
      <c r="RIG224" s="110"/>
      <c r="RIH224" s="110"/>
      <c r="RII224" s="110"/>
      <c r="RIJ224" s="110"/>
      <c r="RIK224" s="110"/>
      <c r="RIL224" s="110"/>
      <c r="RIM224" s="110"/>
      <c r="RIN224" s="110"/>
      <c r="RIO224" s="110"/>
      <c r="RIP224" s="110"/>
      <c r="RIQ224" s="110"/>
      <c r="RIR224" s="110"/>
      <c r="RIS224" s="110"/>
      <c r="RIT224" s="110"/>
      <c r="RIU224" s="110"/>
      <c r="RIV224" s="110"/>
      <c r="RIW224" s="110"/>
      <c r="RIX224" s="110"/>
      <c r="RIY224" s="110"/>
      <c r="RIZ224" s="110"/>
      <c r="RJA224" s="110"/>
      <c r="RJB224" s="110"/>
      <c r="RJC224" s="110"/>
      <c r="RJD224" s="110"/>
      <c r="RJE224" s="110"/>
      <c r="RJF224" s="110"/>
      <c r="RJG224" s="110"/>
      <c r="RJH224" s="110"/>
      <c r="RJI224" s="110"/>
      <c r="RJJ224" s="110"/>
      <c r="RJK224" s="110"/>
      <c r="RJL224" s="110"/>
      <c r="RJM224" s="110"/>
      <c r="RJN224" s="110"/>
      <c r="RJO224" s="110"/>
      <c r="RJP224" s="110"/>
      <c r="RJQ224" s="110"/>
      <c r="RJR224" s="110"/>
      <c r="RJS224" s="110"/>
      <c r="RJT224" s="110"/>
      <c r="RJU224" s="110"/>
      <c r="RJV224" s="110"/>
      <c r="RJW224" s="110"/>
      <c r="RJX224" s="110"/>
      <c r="RJY224" s="110"/>
      <c r="RJZ224" s="110"/>
      <c r="RKA224" s="110"/>
      <c r="RKB224" s="110"/>
      <c r="RKC224" s="110"/>
      <c r="RKD224" s="110"/>
      <c r="RKE224" s="110"/>
      <c r="RKF224" s="110"/>
      <c r="RKG224" s="110"/>
      <c r="RKH224" s="110"/>
      <c r="RKI224" s="110"/>
      <c r="RKJ224" s="110"/>
      <c r="RKK224" s="110"/>
      <c r="RKL224" s="110"/>
      <c r="RKM224" s="110"/>
      <c r="RKN224" s="110"/>
      <c r="RKO224" s="110"/>
      <c r="RKP224" s="110"/>
      <c r="RKQ224" s="110"/>
      <c r="RKR224" s="110"/>
      <c r="RKS224" s="110"/>
      <c r="RKT224" s="110"/>
      <c r="RKU224" s="110"/>
      <c r="RKV224" s="110"/>
      <c r="RKW224" s="110"/>
      <c r="RKX224" s="110"/>
      <c r="RKY224" s="110"/>
      <c r="RKZ224" s="110"/>
      <c r="RLA224" s="110"/>
      <c r="RLB224" s="110"/>
      <c r="RLC224" s="110"/>
      <c r="RLD224" s="110"/>
      <c r="RLE224" s="110"/>
      <c r="RLF224" s="110"/>
      <c r="RLG224" s="110"/>
      <c r="RLH224" s="110"/>
      <c r="RLI224" s="110"/>
      <c r="RLJ224" s="110"/>
      <c r="RLK224" s="110"/>
      <c r="RLL224" s="110"/>
      <c r="RLM224" s="110"/>
      <c r="RLN224" s="110"/>
      <c r="RLO224" s="110"/>
      <c r="RLP224" s="110"/>
      <c r="RLQ224" s="110"/>
      <c r="RLR224" s="110"/>
      <c r="RLS224" s="110"/>
      <c r="RLT224" s="110"/>
      <c r="RLU224" s="110"/>
      <c r="RLV224" s="110"/>
      <c r="RLW224" s="110"/>
      <c r="RLX224" s="110"/>
      <c r="RLY224" s="110"/>
      <c r="RLZ224" s="110"/>
      <c r="RMA224" s="110"/>
      <c r="RMB224" s="110"/>
      <c r="RMC224" s="110"/>
      <c r="RMD224" s="110"/>
      <c r="RME224" s="110"/>
      <c r="RMF224" s="110"/>
      <c r="RMG224" s="110"/>
      <c r="RMH224" s="110"/>
      <c r="RMI224" s="110"/>
      <c r="RMJ224" s="110"/>
      <c r="RMK224" s="110"/>
      <c r="RML224" s="110"/>
      <c r="RMM224" s="110"/>
      <c r="RMN224" s="110"/>
      <c r="RMO224" s="110"/>
      <c r="RMP224" s="110"/>
      <c r="RMQ224" s="110"/>
      <c r="RMR224" s="110"/>
      <c r="RMS224" s="110"/>
      <c r="RMT224" s="110"/>
      <c r="RMU224" s="110"/>
      <c r="RMV224" s="110"/>
      <c r="RMW224" s="110"/>
      <c r="RMX224" s="110"/>
      <c r="RMY224" s="110"/>
      <c r="RMZ224" s="110"/>
      <c r="RNA224" s="110"/>
      <c r="RNB224" s="110"/>
      <c r="RNC224" s="110"/>
      <c r="RND224" s="110"/>
      <c r="RNE224" s="110"/>
      <c r="RNF224" s="110"/>
      <c r="RNG224" s="110"/>
      <c r="RNH224" s="110"/>
      <c r="RNI224" s="110"/>
      <c r="RNJ224" s="110"/>
      <c r="RNK224" s="110"/>
      <c r="RNL224" s="110"/>
      <c r="RNM224" s="110"/>
      <c r="RNN224" s="110"/>
      <c r="RNO224" s="110"/>
      <c r="RNP224" s="110"/>
      <c r="RNQ224" s="110"/>
      <c r="RNR224" s="110"/>
      <c r="RNS224" s="110"/>
      <c r="RNT224" s="110"/>
      <c r="RNU224" s="110"/>
      <c r="RNV224" s="110"/>
      <c r="RNW224" s="110"/>
      <c r="RNX224" s="110"/>
      <c r="RNY224" s="110"/>
      <c r="RNZ224" s="110"/>
      <c r="ROA224" s="110"/>
      <c r="ROB224" s="110"/>
      <c r="ROC224" s="110"/>
      <c r="ROD224" s="110"/>
      <c r="ROE224" s="110"/>
      <c r="ROF224" s="110"/>
      <c r="ROG224" s="110"/>
      <c r="ROH224" s="110"/>
      <c r="ROI224" s="110"/>
      <c r="ROJ224" s="110"/>
      <c r="ROK224" s="110"/>
      <c r="ROL224" s="110"/>
      <c r="ROM224" s="110"/>
      <c r="RON224" s="110"/>
      <c r="ROO224" s="110"/>
      <c r="ROP224" s="110"/>
      <c r="ROQ224" s="110"/>
      <c r="ROR224" s="110"/>
      <c r="ROS224" s="110"/>
      <c r="ROT224" s="110"/>
      <c r="ROU224" s="110"/>
      <c r="ROV224" s="110"/>
      <c r="ROW224" s="110"/>
      <c r="ROX224" s="110"/>
      <c r="ROY224" s="110"/>
      <c r="ROZ224" s="110"/>
      <c r="RPA224" s="110"/>
      <c r="RPB224" s="110"/>
      <c r="RPC224" s="110"/>
      <c r="RPD224" s="110"/>
      <c r="RPE224" s="110"/>
      <c r="RPF224" s="110"/>
      <c r="RPG224" s="110"/>
      <c r="RPH224" s="110"/>
      <c r="RPI224" s="110"/>
      <c r="RPJ224" s="110"/>
      <c r="RPK224" s="110"/>
      <c r="RPL224" s="110"/>
      <c r="RPM224" s="110"/>
      <c r="RPN224" s="110"/>
      <c r="RPO224" s="110"/>
      <c r="RPP224" s="110"/>
      <c r="RPQ224" s="110"/>
      <c r="RPR224" s="110"/>
      <c r="RPS224" s="110"/>
      <c r="RPT224" s="110"/>
      <c r="RPU224" s="110"/>
      <c r="RPV224" s="110"/>
      <c r="RPW224" s="110"/>
      <c r="RPX224" s="110"/>
      <c r="RPY224" s="110"/>
      <c r="RPZ224" s="110"/>
      <c r="RQA224" s="110"/>
      <c r="RQB224" s="110"/>
      <c r="RQC224" s="110"/>
      <c r="RQD224" s="110"/>
      <c r="RQE224" s="110"/>
      <c r="RQF224" s="110"/>
      <c r="RQG224" s="110"/>
      <c r="RQH224" s="110"/>
      <c r="RQI224" s="110"/>
      <c r="RQJ224" s="110"/>
      <c r="RQK224" s="110"/>
      <c r="RQL224" s="110"/>
      <c r="RQM224" s="110"/>
      <c r="RQN224" s="110"/>
      <c r="RQO224" s="110"/>
      <c r="RQP224" s="110"/>
      <c r="RQQ224" s="110"/>
      <c r="RQR224" s="110"/>
      <c r="RQS224" s="110"/>
      <c r="RQT224" s="110"/>
      <c r="RQU224" s="110"/>
      <c r="RQV224" s="110"/>
      <c r="RQW224" s="110"/>
      <c r="RQX224" s="110"/>
      <c r="RQY224" s="110"/>
      <c r="RQZ224" s="110"/>
      <c r="RRA224" s="110"/>
      <c r="RRB224" s="110"/>
      <c r="RRC224" s="110"/>
      <c r="RRD224" s="110"/>
      <c r="RRE224" s="110"/>
      <c r="RRF224" s="110"/>
      <c r="RRG224" s="110"/>
      <c r="RRH224" s="110"/>
      <c r="RRI224" s="110"/>
      <c r="RRJ224" s="110"/>
      <c r="RRK224" s="110"/>
      <c r="RRL224" s="110"/>
      <c r="RRM224" s="110"/>
      <c r="RRN224" s="110"/>
      <c r="RRO224" s="110"/>
      <c r="RRP224" s="110"/>
      <c r="RRQ224" s="110"/>
      <c r="RRR224" s="110"/>
      <c r="RRS224" s="110"/>
      <c r="RRT224" s="110"/>
      <c r="RRU224" s="110"/>
      <c r="RRV224" s="110"/>
      <c r="RRW224" s="110"/>
      <c r="RRX224" s="110"/>
      <c r="RRY224" s="110"/>
      <c r="RRZ224" s="110"/>
      <c r="RSA224" s="110"/>
      <c r="RSB224" s="110"/>
      <c r="RSC224" s="110"/>
      <c r="RSD224" s="110"/>
      <c r="RSE224" s="110"/>
      <c r="RSF224" s="110"/>
      <c r="RSG224" s="110"/>
      <c r="RSH224" s="110"/>
      <c r="RSI224" s="110"/>
      <c r="RSJ224" s="110"/>
      <c r="RSK224" s="110"/>
      <c r="RSL224" s="110"/>
      <c r="RSM224" s="110"/>
      <c r="RSN224" s="110"/>
      <c r="RSO224" s="110"/>
      <c r="RSP224" s="110"/>
      <c r="RSQ224" s="110"/>
      <c r="RSR224" s="110"/>
      <c r="RSS224" s="110"/>
      <c r="RST224" s="110"/>
      <c r="RSU224" s="110"/>
      <c r="RSV224" s="110"/>
      <c r="RSW224" s="110"/>
      <c r="RSX224" s="110"/>
      <c r="RSY224" s="110"/>
      <c r="RSZ224" s="110"/>
      <c r="RTA224" s="110"/>
      <c r="RTB224" s="110"/>
      <c r="RTC224" s="110"/>
      <c r="RTD224" s="110"/>
      <c r="RTE224" s="110"/>
      <c r="RTF224" s="110"/>
      <c r="RTG224" s="110"/>
      <c r="RTH224" s="110"/>
      <c r="RTI224" s="110"/>
      <c r="RTJ224" s="110"/>
      <c r="RTK224" s="110"/>
      <c r="RTL224" s="110"/>
      <c r="RTM224" s="110"/>
      <c r="RTN224" s="110"/>
      <c r="RTO224" s="110"/>
      <c r="RTP224" s="110"/>
      <c r="RTQ224" s="110"/>
      <c r="RTR224" s="110"/>
      <c r="RTS224" s="110"/>
      <c r="RTT224" s="110"/>
      <c r="RTU224" s="110"/>
      <c r="RTV224" s="110"/>
      <c r="RTW224" s="110"/>
      <c r="RTX224" s="110"/>
      <c r="RTY224" s="110"/>
      <c r="RTZ224" s="110"/>
      <c r="RUA224" s="110"/>
      <c r="RUB224" s="110"/>
      <c r="RUC224" s="110"/>
      <c r="RUD224" s="110"/>
      <c r="RUE224" s="110"/>
      <c r="RUF224" s="110"/>
      <c r="RUG224" s="110"/>
      <c r="RUH224" s="110"/>
      <c r="RUI224" s="110"/>
      <c r="RUJ224" s="110"/>
      <c r="RUK224" s="110"/>
      <c r="RUL224" s="110"/>
      <c r="RUM224" s="110"/>
      <c r="RUN224" s="110"/>
      <c r="RUO224" s="110"/>
      <c r="RUP224" s="110"/>
      <c r="RUQ224" s="110"/>
      <c r="RUR224" s="110"/>
      <c r="RUS224" s="110"/>
      <c r="RUT224" s="110"/>
      <c r="RUU224" s="110"/>
      <c r="RUV224" s="110"/>
      <c r="RUW224" s="110"/>
      <c r="RUX224" s="110"/>
      <c r="RUY224" s="110"/>
      <c r="RUZ224" s="110"/>
      <c r="RVA224" s="110"/>
      <c r="RVB224" s="110"/>
      <c r="RVC224" s="110"/>
      <c r="RVD224" s="110"/>
      <c r="RVE224" s="110"/>
      <c r="RVF224" s="110"/>
      <c r="RVG224" s="110"/>
      <c r="RVH224" s="110"/>
      <c r="RVI224" s="110"/>
      <c r="RVJ224" s="110"/>
      <c r="RVK224" s="110"/>
      <c r="RVL224" s="110"/>
      <c r="RVM224" s="110"/>
      <c r="RVN224" s="110"/>
      <c r="RVO224" s="110"/>
      <c r="RVP224" s="110"/>
      <c r="RVQ224" s="110"/>
      <c r="RVR224" s="110"/>
      <c r="RVS224" s="110"/>
      <c r="RVT224" s="110"/>
      <c r="RVU224" s="110"/>
      <c r="RVV224" s="110"/>
      <c r="RVW224" s="110"/>
      <c r="RVX224" s="110"/>
      <c r="RVY224" s="110"/>
      <c r="RVZ224" s="110"/>
      <c r="RWA224" s="110"/>
      <c r="RWB224" s="110"/>
      <c r="RWC224" s="110"/>
      <c r="RWD224" s="110"/>
      <c r="RWE224" s="110"/>
      <c r="RWF224" s="110"/>
      <c r="RWG224" s="110"/>
      <c r="RWH224" s="110"/>
      <c r="RWI224" s="110"/>
      <c r="RWJ224" s="110"/>
      <c r="RWK224" s="110"/>
      <c r="RWL224" s="110"/>
      <c r="RWM224" s="110"/>
      <c r="RWN224" s="110"/>
      <c r="RWO224" s="110"/>
      <c r="RWP224" s="110"/>
      <c r="RWQ224" s="110"/>
      <c r="RWR224" s="110"/>
      <c r="RWS224" s="110"/>
      <c r="RWT224" s="110"/>
      <c r="RWU224" s="110"/>
      <c r="RWV224" s="110"/>
      <c r="RWW224" s="110"/>
      <c r="RWX224" s="110"/>
      <c r="RWY224" s="110"/>
      <c r="RWZ224" s="110"/>
      <c r="RXA224" s="110"/>
      <c r="RXB224" s="110"/>
      <c r="RXC224" s="110"/>
      <c r="RXD224" s="110"/>
      <c r="RXE224" s="110"/>
      <c r="RXF224" s="110"/>
      <c r="RXG224" s="110"/>
      <c r="RXH224" s="110"/>
      <c r="RXI224" s="110"/>
      <c r="RXJ224" s="110"/>
      <c r="RXK224" s="110"/>
      <c r="RXL224" s="110"/>
      <c r="RXM224" s="110"/>
      <c r="RXN224" s="110"/>
      <c r="RXO224" s="110"/>
      <c r="RXP224" s="110"/>
      <c r="RXQ224" s="110"/>
      <c r="RXR224" s="110"/>
      <c r="RXS224" s="110"/>
      <c r="RXT224" s="110"/>
      <c r="RXU224" s="110"/>
      <c r="RXV224" s="110"/>
      <c r="RXW224" s="110"/>
      <c r="RXX224" s="110"/>
      <c r="RXY224" s="110"/>
      <c r="RXZ224" s="110"/>
      <c r="RYA224" s="110"/>
      <c r="RYB224" s="110"/>
      <c r="RYC224" s="110"/>
      <c r="RYD224" s="110"/>
      <c r="RYE224" s="110"/>
      <c r="RYF224" s="110"/>
      <c r="RYG224" s="110"/>
      <c r="RYH224" s="110"/>
      <c r="RYI224" s="110"/>
      <c r="RYJ224" s="110"/>
      <c r="RYK224" s="110"/>
      <c r="RYL224" s="110"/>
      <c r="RYM224" s="110"/>
      <c r="RYN224" s="110"/>
      <c r="RYO224" s="110"/>
      <c r="RYP224" s="110"/>
      <c r="RYQ224" s="110"/>
      <c r="RYR224" s="110"/>
      <c r="RYS224" s="110"/>
      <c r="RYT224" s="110"/>
      <c r="RYU224" s="110"/>
      <c r="RYV224" s="110"/>
      <c r="RYW224" s="110"/>
      <c r="RYX224" s="110"/>
      <c r="RYY224" s="110"/>
      <c r="RYZ224" s="110"/>
      <c r="RZA224" s="110"/>
      <c r="RZB224" s="110"/>
      <c r="RZC224" s="110"/>
      <c r="RZD224" s="110"/>
      <c r="RZE224" s="110"/>
      <c r="RZF224" s="110"/>
      <c r="RZG224" s="110"/>
      <c r="RZH224" s="110"/>
      <c r="RZI224" s="110"/>
      <c r="RZJ224" s="110"/>
      <c r="RZK224" s="110"/>
      <c r="RZL224" s="110"/>
      <c r="RZM224" s="110"/>
      <c r="RZN224" s="110"/>
      <c r="RZO224" s="110"/>
      <c r="RZP224" s="110"/>
      <c r="RZQ224" s="110"/>
      <c r="RZR224" s="110"/>
      <c r="RZS224" s="110"/>
      <c r="RZT224" s="110"/>
      <c r="RZU224" s="110"/>
      <c r="RZV224" s="110"/>
      <c r="RZW224" s="110"/>
      <c r="RZX224" s="110"/>
      <c r="RZY224" s="110"/>
      <c r="RZZ224" s="110"/>
      <c r="SAA224" s="110"/>
      <c r="SAB224" s="110"/>
      <c r="SAC224" s="110"/>
      <c r="SAD224" s="110"/>
      <c r="SAE224" s="110"/>
      <c r="SAF224" s="110"/>
      <c r="SAG224" s="110"/>
      <c r="SAH224" s="110"/>
      <c r="SAI224" s="110"/>
      <c r="SAJ224" s="110"/>
      <c r="SAK224" s="110"/>
      <c r="SAL224" s="110"/>
      <c r="SAM224" s="110"/>
      <c r="SAN224" s="110"/>
      <c r="SAO224" s="110"/>
      <c r="SAP224" s="110"/>
      <c r="SAQ224" s="110"/>
      <c r="SAR224" s="110"/>
      <c r="SAS224" s="110"/>
      <c r="SAT224" s="110"/>
      <c r="SAU224" s="110"/>
      <c r="SAV224" s="110"/>
      <c r="SAW224" s="110"/>
      <c r="SAX224" s="110"/>
      <c r="SAY224" s="110"/>
      <c r="SAZ224" s="110"/>
      <c r="SBA224" s="110"/>
      <c r="SBB224" s="110"/>
      <c r="SBC224" s="110"/>
      <c r="SBD224" s="110"/>
      <c r="SBE224" s="110"/>
      <c r="SBF224" s="110"/>
      <c r="SBG224" s="110"/>
      <c r="SBH224" s="110"/>
      <c r="SBI224" s="110"/>
      <c r="SBJ224" s="110"/>
      <c r="SBK224" s="110"/>
      <c r="SBL224" s="110"/>
      <c r="SBM224" s="110"/>
      <c r="SBN224" s="110"/>
      <c r="SBO224" s="110"/>
      <c r="SBP224" s="110"/>
      <c r="SBQ224" s="110"/>
      <c r="SBR224" s="110"/>
      <c r="SBS224" s="110"/>
      <c r="SBT224" s="110"/>
      <c r="SBU224" s="110"/>
      <c r="SBV224" s="110"/>
      <c r="SBW224" s="110"/>
      <c r="SBX224" s="110"/>
      <c r="SBY224" s="110"/>
      <c r="SBZ224" s="110"/>
      <c r="SCA224" s="110"/>
      <c r="SCB224" s="110"/>
      <c r="SCC224" s="110"/>
      <c r="SCD224" s="110"/>
      <c r="SCE224" s="110"/>
      <c r="SCF224" s="110"/>
      <c r="SCG224" s="110"/>
      <c r="SCH224" s="110"/>
      <c r="SCI224" s="110"/>
      <c r="SCJ224" s="110"/>
      <c r="SCK224" s="110"/>
      <c r="SCL224" s="110"/>
      <c r="SCM224" s="110"/>
      <c r="SCN224" s="110"/>
      <c r="SCO224" s="110"/>
      <c r="SCP224" s="110"/>
      <c r="SCQ224" s="110"/>
      <c r="SCR224" s="110"/>
      <c r="SCS224" s="110"/>
      <c r="SCT224" s="110"/>
      <c r="SCU224" s="110"/>
      <c r="SCV224" s="110"/>
      <c r="SCW224" s="110"/>
      <c r="SCX224" s="110"/>
      <c r="SCY224" s="110"/>
      <c r="SCZ224" s="110"/>
      <c r="SDA224" s="110"/>
      <c r="SDB224" s="110"/>
      <c r="SDC224" s="110"/>
      <c r="SDD224" s="110"/>
      <c r="SDE224" s="110"/>
      <c r="SDF224" s="110"/>
      <c r="SDG224" s="110"/>
      <c r="SDH224" s="110"/>
      <c r="SDI224" s="110"/>
      <c r="SDJ224" s="110"/>
      <c r="SDK224" s="110"/>
      <c r="SDL224" s="110"/>
      <c r="SDM224" s="110"/>
      <c r="SDN224" s="110"/>
      <c r="SDO224" s="110"/>
      <c r="SDP224" s="110"/>
      <c r="SDQ224" s="110"/>
      <c r="SDR224" s="110"/>
      <c r="SDS224" s="110"/>
      <c r="SDT224" s="110"/>
      <c r="SDU224" s="110"/>
      <c r="SDV224" s="110"/>
      <c r="SDW224" s="110"/>
      <c r="SDX224" s="110"/>
      <c r="SDY224" s="110"/>
      <c r="SDZ224" s="110"/>
      <c r="SEA224" s="110"/>
      <c r="SEB224" s="110"/>
      <c r="SEC224" s="110"/>
      <c r="SED224" s="110"/>
      <c r="SEE224" s="110"/>
      <c r="SEF224" s="110"/>
      <c r="SEG224" s="110"/>
      <c r="SEH224" s="110"/>
      <c r="SEI224" s="110"/>
      <c r="SEJ224" s="110"/>
      <c r="SEK224" s="110"/>
      <c r="SEL224" s="110"/>
      <c r="SEM224" s="110"/>
      <c r="SEN224" s="110"/>
      <c r="SEO224" s="110"/>
      <c r="SEP224" s="110"/>
      <c r="SEQ224" s="110"/>
      <c r="SER224" s="110"/>
      <c r="SES224" s="110"/>
      <c r="SET224" s="110"/>
      <c r="SEU224" s="110"/>
      <c r="SEV224" s="110"/>
      <c r="SEW224" s="110"/>
      <c r="SEX224" s="110"/>
      <c r="SEY224" s="110"/>
      <c r="SEZ224" s="110"/>
      <c r="SFA224" s="110"/>
      <c r="SFB224" s="110"/>
      <c r="SFC224" s="110"/>
      <c r="SFD224" s="110"/>
      <c r="SFE224" s="110"/>
      <c r="SFF224" s="110"/>
      <c r="SFG224" s="110"/>
      <c r="SFH224" s="110"/>
      <c r="SFI224" s="110"/>
      <c r="SFJ224" s="110"/>
      <c r="SFK224" s="110"/>
      <c r="SFL224" s="110"/>
      <c r="SFM224" s="110"/>
      <c r="SFN224" s="110"/>
      <c r="SFO224" s="110"/>
      <c r="SFP224" s="110"/>
      <c r="SFQ224" s="110"/>
      <c r="SFR224" s="110"/>
      <c r="SFS224" s="110"/>
      <c r="SFT224" s="110"/>
      <c r="SFU224" s="110"/>
      <c r="SFV224" s="110"/>
      <c r="SFW224" s="110"/>
      <c r="SFX224" s="110"/>
      <c r="SFY224" s="110"/>
      <c r="SFZ224" s="110"/>
      <c r="SGA224" s="110"/>
      <c r="SGB224" s="110"/>
      <c r="SGC224" s="110"/>
      <c r="SGD224" s="110"/>
      <c r="SGE224" s="110"/>
      <c r="SGF224" s="110"/>
      <c r="SGG224" s="110"/>
      <c r="SGH224" s="110"/>
      <c r="SGI224" s="110"/>
      <c r="SGJ224" s="110"/>
      <c r="SGK224" s="110"/>
      <c r="SGL224" s="110"/>
      <c r="SGM224" s="110"/>
      <c r="SGN224" s="110"/>
      <c r="SGO224" s="110"/>
      <c r="SGP224" s="110"/>
      <c r="SGQ224" s="110"/>
      <c r="SGR224" s="110"/>
      <c r="SGS224" s="110"/>
      <c r="SGT224" s="110"/>
      <c r="SGU224" s="110"/>
      <c r="SGV224" s="110"/>
      <c r="SGW224" s="110"/>
      <c r="SGX224" s="110"/>
      <c r="SGY224" s="110"/>
      <c r="SGZ224" s="110"/>
      <c r="SHA224" s="110"/>
      <c r="SHB224" s="110"/>
      <c r="SHC224" s="110"/>
      <c r="SHD224" s="110"/>
      <c r="SHE224" s="110"/>
      <c r="SHF224" s="110"/>
      <c r="SHG224" s="110"/>
      <c r="SHH224" s="110"/>
      <c r="SHI224" s="110"/>
      <c r="SHJ224" s="110"/>
      <c r="SHK224" s="110"/>
      <c r="SHL224" s="110"/>
      <c r="SHM224" s="110"/>
      <c r="SHN224" s="110"/>
      <c r="SHO224" s="110"/>
      <c r="SHP224" s="110"/>
      <c r="SHQ224" s="110"/>
      <c r="SHR224" s="110"/>
      <c r="SHS224" s="110"/>
      <c r="SHT224" s="110"/>
      <c r="SHU224" s="110"/>
      <c r="SHV224" s="110"/>
      <c r="SHW224" s="110"/>
      <c r="SHX224" s="110"/>
      <c r="SHY224" s="110"/>
      <c r="SHZ224" s="110"/>
      <c r="SIA224" s="110"/>
      <c r="SIB224" s="110"/>
      <c r="SIC224" s="110"/>
      <c r="SID224" s="110"/>
      <c r="SIE224" s="110"/>
      <c r="SIF224" s="110"/>
      <c r="SIG224" s="110"/>
      <c r="SIH224" s="110"/>
      <c r="SII224" s="110"/>
      <c r="SIJ224" s="110"/>
      <c r="SIK224" s="110"/>
      <c r="SIL224" s="110"/>
      <c r="SIM224" s="110"/>
      <c r="SIN224" s="110"/>
      <c r="SIO224" s="110"/>
      <c r="SIP224" s="110"/>
      <c r="SIQ224" s="110"/>
      <c r="SIR224" s="110"/>
      <c r="SIS224" s="110"/>
      <c r="SIT224" s="110"/>
      <c r="SIU224" s="110"/>
      <c r="SIV224" s="110"/>
      <c r="SIW224" s="110"/>
      <c r="SIX224" s="110"/>
      <c r="SIY224" s="110"/>
      <c r="SIZ224" s="110"/>
      <c r="SJA224" s="110"/>
      <c r="SJB224" s="110"/>
      <c r="SJC224" s="110"/>
      <c r="SJD224" s="110"/>
      <c r="SJE224" s="110"/>
      <c r="SJF224" s="110"/>
      <c r="SJG224" s="110"/>
      <c r="SJH224" s="110"/>
      <c r="SJI224" s="110"/>
      <c r="SJJ224" s="110"/>
      <c r="SJK224" s="110"/>
      <c r="SJL224" s="110"/>
      <c r="SJM224" s="110"/>
      <c r="SJN224" s="110"/>
      <c r="SJO224" s="110"/>
      <c r="SJP224" s="110"/>
      <c r="SJQ224" s="110"/>
      <c r="SJR224" s="110"/>
      <c r="SJS224" s="110"/>
      <c r="SJT224" s="110"/>
      <c r="SJU224" s="110"/>
      <c r="SJV224" s="110"/>
      <c r="SJW224" s="110"/>
      <c r="SJX224" s="110"/>
      <c r="SJY224" s="110"/>
      <c r="SJZ224" s="110"/>
      <c r="SKA224" s="110"/>
      <c r="SKB224" s="110"/>
      <c r="SKC224" s="110"/>
      <c r="SKD224" s="110"/>
      <c r="SKE224" s="110"/>
      <c r="SKF224" s="110"/>
      <c r="SKG224" s="110"/>
      <c r="SKH224" s="110"/>
      <c r="SKI224" s="110"/>
      <c r="SKJ224" s="110"/>
      <c r="SKK224" s="110"/>
      <c r="SKL224" s="110"/>
      <c r="SKM224" s="110"/>
      <c r="SKN224" s="110"/>
      <c r="SKO224" s="110"/>
      <c r="SKP224" s="110"/>
      <c r="SKQ224" s="110"/>
      <c r="SKR224" s="110"/>
      <c r="SKS224" s="110"/>
      <c r="SKT224" s="110"/>
      <c r="SKU224" s="110"/>
      <c r="SKV224" s="110"/>
      <c r="SKW224" s="110"/>
      <c r="SKX224" s="110"/>
      <c r="SKY224" s="110"/>
      <c r="SKZ224" s="110"/>
      <c r="SLA224" s="110"/>
      <c r="SLB224" s="110"/>
      <c r="SLC224" s="110"/>
      <c r="SLD224" s="110"/>
      <c r="SLE224" s="110"/>
      <c r="SLF224" s="110"/>
      <c r="SLG224" s="110"/>
      <c r="SLH224" s="110"/>
      <c r="SLI224" s="110"/>
      <c r="SLJ224" s="110"/>
      <c r="SLK224" s="110"/>
      <c r="SLL224" s="110"/>
      <c r="SLM224" s="110"/>
      <c r="SLN224" s="110"/>
      <c r="SLO224" s="110"/>
      <c r="SLP224" s="110"/>
      <c r="SLQ224" s="110"/>
      <c r="SLR224" s="110"/>
      <c r="SLS224" s="110"/>
      <c r="SLT224" s="110"/>
      <c r="SLU224" s="110"/>
      <c r="SLV224" s="110"/>
      <c r="SLW224" s="110"/>
      <c r="SLX224" s="110"/>
      <c r="SLY224" s="110"/>
      <c r="SLZ224" s="110"/>
      <c r="SMA224" s="110"/>
      <c r="SMB224" s="110"/>
      <c r="SMC224" s="110"/>
      <c r="SMD224" s="110"/>
      <c r="SME224" s="110"/>
      <c r="SMF224" s="110"/>
      <c r="SMG224" s="110"/>
      <c r="SMH224" s="110"/>
      <c r="SMI224" s="110"/>
      <c r="SMJ224" s="110"/>
      <c r="SMK224" s="110"/>
      <c r="SML224" s="110"/>
      <c r="SMM224" s="110"/>
      <c r="SMN224" s="110"/>
      <c r="SMO224" s="110"/>
      <c r="SMP224" s="110"/>
      <c r="SMQ224" s="110"/>
      <c r="SMR224" s="110"/>
      <c r="SMS224" s="110"/>
      <c r="SMT224" s="110"/>
      <c r="SMU224" s="110"/>
      <c r="SMV224" s="110"/>
      <c r="SMW224" s="110"/>
      <c r="SMX224" s="110"/>
      <c r="SMY224" s="110"/>
      <c r="SMZ224" s="110"/>
      <c r="SNA224" s="110"/>
      <c r="SNB224" s="110"/>
      <c r="SNC224" s="110"/>
      <c r="SND224" s="110"/>
      <c r="SNE224" s="110"/>
      <c r="SNF224" s="110"/>
      <c r="SNG224" s="110"/>
      <c r="SNH224" s="110"/>
      <c r="SNI224" s="110"/>
      <c r="SNJ224" s="110"/>
      <c r="SNK224" s="110"/>
      <c r="SNL224" s="110"/>
      <c r="SNM224" s="110"/>
      <c r="SNN224" s="110"/>
      <c r="SNO224" s="110"/>
      <c r="SNP224" s="110"/>
      <c r="SNQ224" s="110"/>
      <c r="SNR224" s="110"/>
      <c r="SNS224" s="110"/>
      <c r="SNT224" s="110"/>
      <c r="SNU224" s="110"/>
      <c r="SNV224" s="110"/>
      <c r="SNW224" s="110"/>
      <c r="SNX224" s="110"/>
      <c r="SNY224" s="110"/>
      <c r="SNZ224" s="110"/>
      <c r="SOA224" s="110"/>
      <c r="SOB224" s="110"/>
      <c r="SOC224" s="110"/>
      <c r="SOD224" s="110"/>
      <c r="SOE224" s="110"/>
      <c r="SOF224" s="110"/>
      <c r="SOG224" s="110"/>
      <c r="SOH224" s="110"/>
      <c r="SOI224" s="110"/>
      <c r="SOJ224" s="110"/>
      <c r="SOK224" s="110"/>
      <c r="SOL224" s="110"/>
      <c r="SOM224" s="110"/>
      <c r="SON224" s="110"/>
      <c r="SOO224" s="110"/>
      <c r="SOP224" s="110"/>
      <c r="SOQ224" s="110"/>
      <c r="SOR224" s="110"/>
      <c r="SOS224" s="110"/>
      <c r="SOT224" s="110"/>
      <c r="SOU224" s="110"/>
      <c r="SOV224" s="110"/>
      <c r="SOW224" s="110"/>
      <c r="SOX224" s="110"/>
      <c r="SOY224" s="110"/>
      <c r="SOZ224" s="110"/>
      <c r="SPA224" s="110"/>
      <c r="SPB224" s="110"/>
      <c r="SPC224" s="110"/>
      <c r="SPD224" s="110"/>
      <c r="SPE224" s="110"/>
      <c r="SPF224" s="110"/>
      <c r="SPG224" s="110"/>
      <c r="SPH224" s="110"/>
      <c r="SPI224" s="110"/>
      <c r="SPJ224" s="110"/>
      <c r="SPK224" s="110"/>
      <c r="SPL224" s="110"/>
      <c r="SPM224" s="110"/>
      <c r="SPN224" s="110"/>
      <c r="SPO224" s="110"/>
      <c r="SPP224" s="110"/>
      <c r="SPQ224" s="110"/>
      <c r="SPR224" s="110"/>
      <c r="SPS224" s="110"/>
      <c r="SPT224" s="110"/>
      <c r="SPU224" s="110"/>
      <c r="SPV224" s="110"/>
      <c r="SPW224" s="110"/>
      <c r="SPX224" s="110"/>
      <c r="SPY224" s="110"/>
      <c r="SPZ224" s="110"/>
      <c r="SQA224" s="110"/>
      <c r="SQB224" s="110"/>
      <c r="SQC224" s="110"/>
      <c r="SQD224" s="110"/>
      <c r="SQE224" s="110"/>
      <c r="SQF224" s="110"/>
      <c r="SQG224" s="110"/>
      <c r="SQH224" s="110"/>
      <c r="SQI224" s="110"/>
      <c r="SQJ224" s="110"/>
      <c r="SQK224" s="110"/>
      <c r="SQL224" s="110"/>
      <c r="SQM224" s="110"/>
      <c r="SQN224" s="110"/>
      <c r="SQO224" s="110"/>
      <c r="SQP224" s="110"/>
      <c r="SQQ224" s="110"/>
      <c r="SQR224" s="110"/>
      <c r="SQS224" s="110"/>
      <c r="SQT224" s="110"/>
      <c r="SQU224" s="110"/>
      <c r="SQV224" s="110"/>
      <c r="SQW224" s="110"/>
      <c r="SQX224" s="110"/>
      <c r="SQY224" s="110"/>
      <c r="SQZ224" s="110"/>
      <c r="SRA224" s="110"/>
      <c r="SRB224" s="110"/>
      <c r="SRC224" s="110"/>
      <c r="SRD224" s="110"/>
      <c r="SRE224" s="110"/>
      <c r="SRF224" s="110"/>
      <c r="SRG224" s="110"/>
      <c r="SRH224" s="110"/>
      <c r="SRI224" s="110"/>
      <c r="SRJ224" s="110"/>
      <c r="SRK224" s="110"/>
      <c r="SRL224" s="110"/>
      <c r="SRM224" s="110"/>
      <c r="SRN224" s="110"/>
      <c r="SRO224" s="110"/>
      <c r="SRP224" s="110"/>
      <c r="SRQ224" s="110"/>
      <c r="SRR224" s="110"/>
      <c r="SRS224" s="110"/>
      <c r="SRT224" s="110"/>
      <c r="SRU224" s="110"/>
      <c r="SRV224" s="110"/>
      <c r="SRW224" s="110"/>
      <c r="SRX224" s="110"/>
      <c r="SRY224" s="110"/>
      <c r="SRZ224" s="110"/>
      <c r="SSA224" s="110"/>
      <c r="SSB224" s="110"/>
      <c r="SSC224" s="110"/>
      <c r="SSD224" s="110"/>
      <c r="SSE224" s="110"/>
      <c r="SSF224" s="110"/>
      <c r="SSG224" s="110"/>
      <c r="SSH224" s="110"/>
      <c r="SSI224" s="110"/>
      <c r="SSJ224" s="110"/>
      <c r="SSK224" s="110"/>
      <c r="SSL224" s="110"/>
      <c r="SSM224" s="110"/>
      <c r="SSN224" s="110"/>
      <c r="SSO224" s="110"/>
      <c r="SSP224" s="110"/>
      <c r="SSQ224" s="110"/>
      <c r="SSR224" s="110"/>
      <c r="SSS224" s="110"/>
      <c r="SST224" s="110"/>
      <c r="SSU224" s="110"/>
      <c r="SSV224" s="110"/>
      <c r="SSW224" s="110"/>
      <c r="SSX224" s="110"/>
      <c r="SSY224" s="110"/>
      <c r="SSZ224" s="110"/>
      <c r="STA224" s="110"/>
      <c r="STB224" s="110"/>
      <c r="STC224" s="110"/>
      <c r="STD224" s="110"/>
      <c r="STE224" s="110"/>
      <c r="STF224" s="110"/>
      <c r="STG224" s="110"/>
      <c r="STH224" s="110"/>
      <c r="STI224" s="110"/>
      <c r="STJ224" s="110"/>
      <c r="STK224" s="110"/>
      <c r="STL224" s="110"/>
      <c r="STM224" s="110"/>
      <c r="STN224" s="110"/>
      <c r="STO224" s="110"/>
      <c r="STP224" s="110"/>
      <c r="STQ224" s="110"/>
      <c r="STR224" s="110"/>
      <c r="STS224" s="110"/>
      <c r="STT224" s="110"/>
      <c r="STU224" s="110"/>
      <c r="STV224" s="110"/>
      <c r="STW224" s="110"/>
      <c r="STX224" s="110"/>
      <c r="STY224" s="110"/>
      <c r="STZ224" s="110"/>
      <c r="SUA224" s="110"/>
      <c r="SUB224" s="110"/>
      <c r="SUC224" s="110"/>
      <c r="SUD224" s="110"/>
      <c r="SUE224" s="110"/>
      <c r="SUF224" s="110"/>
      <c r="SUG224" s="110"/>
      <c r="SUH224" s="110"/>
      <c r="SUI224" s="110"/>
      <c r="SUJ224" s="110"/>
      <c r="SUK224" s="110"/>
      <c r="SUL224" s="110"/>
      <c r="SUM224" s="110"/>
      <c r="SUN224" s="110"/>
      <c r="SUO224" s="110"/>
      <c r="SUP224" s="110"/>
      <c r="SUQ224" s="110"/>
      <c r="SUR224" s="110"/>
      <c r="SUS224" s="110"/>
      <c r="SUT224" s="110"/>
      <c r="SUU224" s="110"/>
      <c r="SUV224" s="110"/>
      <c r="SUW224" s="110"/>
      <c r="SUX224" s="110"/>
      <c r="SUY224" s="110"/>
      <c r="SUZ224" s="110"/>
      <c r="SVA224" s="110"/>
      <c r="SVB224" s="110"/>
      <c r="SVC224" s="110"/>
      <c r="SVD224" s="110"/>
      <c r="SVE224" s="110"/>
      <c r="SVF224" s="110"/>
      <c r="SVG224" s="110"/>
      <c r="SVH224" s="110"/>
      <c r="SVI224" s="110"/>
      <c r="SVJ224" s="110"/>
      <c r="SVK224" s="110"/>
      <c r="SVL224" s="110"/>
      <c r="SVM224" s="110"/>
      <c r="SVN224" s="110"/>
      <c r="SVO224" s="110"/>
      <c r="SVP224" s="110"/>
      <c r="SVQ224" s="110"/>
      <c r="SVR224" s="110"/>
      <c r="SVS224" s="110"/>
      <c r="SVT224" s="110"/>
      <c r="SVU224" s="110"/>
      <c r="SVV224" s="110"/>
      <c r="SVW224" s="110"/>
      <c r="SVX224" s="110"/>
      <c r="SVY224" s="110"/>
      <c r="SVZ224" s="110"/>
      <c r="SWA224" s="110"/>
      <c r="SWB224" s="110"/>
      <c r="SWC224" s="110"/>
      <c r="SWD224" s="110"/>
      <c r="SWE224" s="110"/>
      <c r="SWF224" s="110"/>
      <c r="SWG224" s="110"/>
      <c r="SWH224" s="110"/>
      <c r="SWI224" s="110"/>
      <c r="SWJ224" s="110"/>
      <c r="SWK224" s="110"/>
      <c r="SWL224" s="110"/>
      <c r="SWM224" s="110"/>
      <c r="SWN224" s="110"/>
      <c r="SWO224" s="110"/>
      <c r="SWP224" s="110"/>
      <c r="SWQ224" s="110"/>
      <c r="SWR224" s="110"/>
      <c r="SWS224" s="110"/>
      <c r="SWT224" s="110"/>
      <c r="SWU224" s="110"/>
      <c r="SWV224" s="110"/>
      <c r="SWW224" s="110"/>
      <c r="SWX224" s="110"/>
      <c r="SWY224" s="110"/>
      <c r="SWZ224" s="110"/>
      <c r="SXA224" s="110"/>
      <c r="SXB224" s="110"/>
      <c r="SXC224" s="110"/>
      <c r="SXD224" s="110"/>
      <c r="SXE224" s="110"/>
      <c r="SXF224" s="110"/>
      <c r="SXG224" s="110"/>
      <c r="SXH224" s="110"/>
      <c r="SXI224" s="110"/>
      <c r="SXJ224" s="110"/>
      <c r="SXK224" s="110"/>
      <c r="SXL224" s="110"/>
      <c r="SXM224" s="110"/>
      <c r="SXN224" s="110"/>
      <c r="SXO224" s="110"/>
      <c r="SXP224" s="110"/>
      <c r="SXQ224" s="110"/>
      <c r="SXR224" s="110"/>
      <c r="SXS224" s="110"/>
      <c r="SXT224" s="110"/>
      <c r="SXU224" s="110"/>
      <c r="SXV224" s="110"/>
      <c r="SXW224" s="110"/>
      <c r="SXX224" s="110"/>
      <c r="SXY224" s="110"/>
      <c r="SXZ224" s="110"/>
      <c r="SYA224" s="110"/>
      <c r="SYB224" s="110"/>
      <c r="SYC224" s="110"/>
      <c r="SYD224" s="110"/>
      <c r="SYE224" s="110"/>
      <c r="SYF224" s="110"/>
      <c r="SYG224" s="110"/>
      <c r="SYH224" s="110"/>
      <c r="SYI224" s="110"/>
      <c r="SYJ224" s="110"/>
      <c r="SYK224" s="110"/>
      <c r="SYL224" s="110"/>
      <c r="SYM224" s="110"/>
      <c r="SYN224" s="110"/>
      <c r="SYO224" s="110"/>
      <c r="SYP224" s="110"/>
      <c r="SYQ224" s="110"/>
      <c r="SYR224" s="110"/>
      <c r="SYS224" s="110"/>
      <c r="SYT224" s="110"/>
      <c r="SYU224" s="110"/>
      <c r="SYV224" s="110"/>
      <c r="SYW224" s="110"/>
      <c r="SYX224" s="110"/>
      <c r="SYY224" s="110"/>
      <c r="SYZ224" s="110"/>
      <c r="SZA224" s="110"/>
      <c r="SZB224" s="110"/>
      <c r="SZC224" s="110"/>
      <c r="SZD224" s="110"/>
      <c r="SZE224" s="110"/>
      <c r="SZF224" s="110"/>
      <c r="SZG224" s="110"/>
      <c r="SZH224" s="110"/>
      <c r="SZI224" s="110"/>
      <c r="SZJ224" s="110"/>
      <c r="SZK224" s="110"/>
      <c r="SZL224" s="110"/>
      <c r="SZM224" s="110"/>
      <c r="SZN224" s="110"/>
      <c r="SZO224" s="110"/>
      <c r="SZP224" s="110"/>
      <c r="SZQ224" s="110"/>
      <c r="SZR224" s="110"/>
      <c r="SZS224" s="110"/>
      <c r="SZT224" s="110"/>
      <c r="SZU224" s="110"/>
      <c r="SZV224" s="110"/>
      <c r="SZW224" s="110"/>
      <c r="SZX224" s="110"/>
      <c r="SZY224" s="110"/>
      <c r="SZZ224" s="110"/>
      <c r="TAA224" s="110"/>
      <c r="TAB224" s="110"/>
      <c r="TAC224" s="110"/>
      <c r="TAD224" s="110"/>
      <c r="TAE224" s="110"/>
      <c r="TAF224" s="110"/>
      <c r="TAG224" s="110"/>
      <c r="TAH224" s="110"/>
      <c r="TAI224" s="110"/>
      <c r="TAJ224" s="110"/>
      <c r="TAK224" s="110"/>
      <c r="TAL224" s="110"/>
      <c r="TAM224" s="110"/>
      <c r="TAN224" s="110"/>
      <c r="TAO224" s="110"/>
      <c r="TAP224" s="110"/>
      <c r="TAQ224" s="110"/>
      <c r="TAR224" s="110"/>
      <c r="TAS224" s="110"/>
      <c r="TAT224" s="110"/>
      <c r="TAU224" s="110"/>
      <c r="TAV224" s="110"/>
      <c r="TAW224" s="110"/>
      <c r="TAX224" s="110"/>
      <c r="TAY224" s="110"/>
      <c r="TAZ224" s="110"/>
      <c r="TBA224" s="110"/>
      <c r="TBB224" s="110"/>
      <c r="TBC224" s="110"/>
      <c r="TBD224" s="110"/>
      <c r="TBE224" s="110"/>
      <c r="TBF224" s="110"/>
      <c r="TBG224" s="110"/>
      <c r="TBH224" s="110"/>
      <c r="TBI224" s="110"/>
      <c r="TBJ224" s="110"/>
      <c r="TBK224" s="110"/>
      <c r="TBL224" s="110"/>
      <c r="TBM224" s="110"/>
      <c r="TBN224" s="110"/>
      <c r="TBO224" s="110"/>
      <c r="TBP224" s="110"/>
      <c r="TBQ224" s="110"/>
      <c r="TBR224" s="110"/>
      <c r="TBS224" s="110"/>
      <c r="TBT224" s="110"/>
      <c r="TBU224" s="110"/>
      <c r="TBV224" s="110"/>
      <c r="TBW224" s="110"/>
      <c r="TBX224" s="110"/>
      <c r="TBY224" s="110"/>
      <c r="TBZ224" s="110"/>
      <c r="TCA224" s="110"/>
      <c r="TCB224" s="110"/>
      <c r="TCC224" s="110"/>
      <c r="TCD224" s="110"/>
      <c r="TCE224" s="110"/>
      <c r="TCF224" s="110"/>
      <c r="TCG224" s="110"/>
      <c r="TCH224" s="110"/>
      <c r="TCI224" s="110"/>
      <c r="TCJ224" s="110"/>
      <c r="TCK224" s="110"/>
      <c r="TCL224" s="110"/>
      <c r="TCM224" s="110"/>
      <c r="TCN224" s="110"/>
      <c r="TCO224" s="110"/>
      <c r="TCP224" s="110"/>
      <c r="TCQ224" s="110"/>
      <c r="TCR224" s="110"/>
      <c r="TCS224" s="110"/>
      <c r="TCT224" s="110"/>
      <c r="TCU224" s="110"/>
      <c r="TCV224" s="110"/>
      <c r="TCW224" s="110"/>
      <c r="TCX224" s="110"/>
      <c r="TCY224" s="110"/>
      <c r="TCZ224" s="110"/>
      <c r="TDA224" s="110"/>
      <c r="TDB224" s="110"/>
      <c r="TDC224" s="110"/>
      <c r="TDD224" s="110"/>
      <c r="TDE224" s="110"/>
      <c r="TDF224" s="110"/>
      <c r="TDG224" s="110"/>
      <c r="TDH224" s="110"/>
      <c r="TDI224" s="110"/>
      <c r="TDJ224" s="110"/>
      <c r="TDK224" s="110"/>
      <c r="TDL224" s="110"/>
      <c r="TDM224" s="110"/>
      <c r="TDN224" s="110"/>
      <c r="TDO224" s="110"/>
      <c r="TDP224" s="110"/>
      <c r="TDQ224" s="110"/>
      <c r="TDR224" s="110"/>
      <c r="TDS224" s="110"/>
      <c r="TDT224" s="110"/>
      <c r="TDU224" s="110"/>
      <c r="TDV224" s="110"/>
      <c r="TDW224" s="110"/>
      <c r="TDX224" s="110"/>
      <c r="TDY224" s="110"/>
      <c r="TDZ224" s="110"/>
      <c r="TEA224" s="110"/>
      <c r="TEB224" s="110"/>
      <c r="TEC224" s="110"/>
      <c r="TED224" s="110"/>
      <c r="TEE224" s="110"/>
      <c r="TEF224" s="110"/>
      <c r="TEG224" s="110"/>
      <c r="TEH224" s="110"/>
      <c r="TEI224" s="110"/>
      <c r="TEJ224" s="110"/>
      <c r="TEK224" s="110"/>
      <c r="TEL224" s="110"/>
      <c r="TEM224" s="110"/>
      <c r="TEN224" s="110"/>
      <c r="TEO224" s="110"/>
      <c r="TEP224" s="110"/>
      <c r="TEQ224" s="110"/>
      <c r="TER224" s="110"/>
      <c r="TES224" s="110"/>
      <c r="TET224" s="110"/>
      <c r="TEU224" s="110"/>
      <c r="TEV224" s="110"/>
      <c r="TEW224" s="110"/>
      <c r="TEX224" s="110"/>
      <c r="TEY224" s="110"/>
      <c r="TEZ224" s="110"/>
      <c r="TFA224" s="110"/>
      <c r="TFB224" s="110"/>
      <c r="TFC224" s="110"/>
      <c r="TFD224" s="110"/>
      <c r="TFE224" s="110"/>
      <c r="TFF224" s="110"/>
      <c r="TFG224" s="110"/>
      <c r="TFH224" s="110"/>
      <c r="TFI224" s="110"/>
      <c r="TFJ224" s="110"/>
      <c r="TFK224" s="110"/>
      <c r="TFL224" s="110"/>
      <c r="TFM224" s="110"/>
      <c r="TFN224" s="110"/>
      <c r="TFO224" s="110"/>
      <c r="TFP224" s="110"/>
      <c r="TFQ224" s="110"/>
      <c r="TFR224" s="110"/>
      <c r="TFS224" s="110"/>
      <c r="TFT224" s="110"/>
      <c r="TFU224" s="110"/>
      <c r="TFV224" s="110"/>
      <c r="TFW224" s="110"/>
      <c r="TFX224" s="110"/>
      <c r="TFY224" s="110"/>
      <c r="TFZ224" s="110"/>
      <c r="TGA224" s="110"/>
      <c r="TGB224" s="110"/>
      <c r="TGC224" s="110"/>
      <c r="TGD224" s="110"/>
      <c r="TGE224" s="110"/>
      <c r="TGF224" s="110"/>
      <c r="TGG224" s="110"/>
      <c r="TGH224" s="110"/>
      <c r="TGI224" s="110"/>
      <c r="TGJ224" s="110"/>
      <c r="TGK224" s="110"/>
      <c r="TGL224" s="110"/>
      <c r="TGM224" s="110"/>
      <c r="TGN224" s="110"/>
      <c r="TGO224" s="110"/>
      <c r="TGP224" s="110"/>
      <c r="TGQ224" s="110"/>
      <c r="TGR224" s="110"/>
      <c r="TGS224" s="110"/>
      <c r="TGT224" s="110"/>
      <c r="TGU224" s="110"/>
      <c r="TGV224" s="110"/>
      <c r="TGW224" s="110"/>
      <c r="TGX224" s="110"/>
      <c r="TGY224" s="110"/>
      <c r="TGZ224" s="110"/>
      <c r="THA224" s="110"/>
      <c r="THB224" s="110"/>
      <c r="THC224" s="110"/>
      <c r="THD224" s="110"/>
      <c r="THE224" s="110"/>
      <c r="THF224" s="110"/>
      <c r="THG224" s="110"/>
      <c r="THH224" s="110"/>
      <c r="THI224" s="110"/>
      <c r="THJ224" s="110"/>
      <c r="THK224" s="110"/>
      <c r="THL224" s="110"/>
      <c r="THM224" s="110"/>
      <c r="THN224" s="110"/>
      <c r="THO224" s="110"/>
      <c r="THP224" s="110"/>
      <c r="THQ224" s="110"/>
      <c r="THR224" s="110"/>
      <c r="THS224" s="110"/>
      <c r="THT224" s="110"/>
      <c r="THU224" s="110"/>
      <c r="THV224" s="110"/>
      <c r="THW224" s="110"/>
      <c r="THX224" s="110"/>
      <c r="THY224" s="110"/>
      <c r="THZ224" s="110"/>
      <c r="TIA224" s="110"/>
      <c r="TIB224" s="110"/>
      <c r="TIC224" s="110"/>
      <c r="TID224" s="110"/>
      <c r="TIE224" s="110"/>
      <c r="TIF224" s="110"/>
      <c r="TIG224" s="110"/>
      <c r="TIH224" s="110"/>
      <c r="TII224" s="110"/>
      <c r="TIJ224" s="110"/>
      <c r="TIK224" s="110"/>
      <c r="TIL224" s="110"/>
      <c r="TIM224" s="110"/>
      <c r="TIN224" s="110"/>
      <c r="TIO224" s="110"/>
      <c r="TIP224" s="110"/>
      <c r="TIQ224" s="110"/>
      <c r="TIR224" s="110"/>
      <c r="TIS224" s="110"/>
      <c r="TIT224" s="110"/>
      <c r="TIU224" s="110"/>
      <c r="TIV224" s="110"/>
      <c r="TIW224" s="110"/>
      <c r="TIX224" s="110"/>
      <c r="TIY224" s="110"/>
      <c r="TIZ224" s="110"/>
      <c r="TJA224" s="110"/>
      <c r="TJB224" s="110"/>
      <c r="TJC224" s="110"/>
      <c r="TJD224" s="110"/>
      <c r="TJE224" s="110"/>
      <c r="TJF224" s="110"/>
      <c r="TJG224" s="110"/>
      <c r="TJH224" s="110"/>
      <c r="TJI224" s="110"/>
      <c r="TJJ224" s="110"/>
      <c r="TJK224" s="110"/>
      <c r="TJL224" s="110"/>
      <c r="TJM224" s="110"/>
      <c r="TJN224" s="110"/>
      <c r="TJO224" s="110"/>
      <c r="TJP224" s="110"/>
      <c r="TJQ224" s="110"/>
      <c r="TJR224" s="110"/>
      <c r="TJS224" s="110"/>
      <c r="TJT224" s="110"/>
      <c r="TJU224" s="110"/>
      <c r="TJV224" s="110"/>
      <c r="TJW224" s="110"/>
      <c r="TJX224" s="110"/>
      <c r="TJY224" s="110"/>
      <c r="TJZ224" s="110"/>
      <c r="TKA224" s="110"/>
      <c r="TKB224" s="110"/>
      <c r="TKC224" s="110"/>
      <c r="TKD224" s="110"/>
      <c r="TKE224" s="110"/>
      <c r="TKF224" s="110"/>
      <c r="TKG224" s="110"/>
      <c r="TKH224" s="110"/>
      <c r="TKI224" s="110"/>
      <c r="TKJ224" s="110"/>
      <c r="TKK224" s="110"/>
      <c r="TKL224" s="110"/>
      <c r="TKM224" s="110"/>
      <c r="TKN224" s="110"/>
      <c r="TKO224" s="110"/>
      <c r="TKP224" s="110"/>
      <c r="TKQ224" s="110"/>
      <c r="TKR224" s="110"/>
      <c r="TKS224" s="110"/>
      <c r="TKT224" s="110"/>
      <c r="TKU224" s="110"/>
      <c r="TKV224" s="110"/>
      <c r="TKW224" s="110"/>
      <c r="TKX224" s="110"/>
      <c r="TKY224" s="110"/>
      <c r="TKZ224" s="110"/>
      <c r="TLA224" s="110"/>
      <c r="TLB224" s="110"/>
      <c r="TLC224" s="110"/>
      <c r="TLD224" s="110"/>
      <c r="TLE224" s="110"/>
      <c r="TLF224" s="110"/>
      <c r="TLG224" s="110"/>
      <c r="TLH224" s="110"/>
      <c r="TLI224" s="110"/>
      <c r="TLJ224" s="110"/>
      <c r="TLK224" s="110"/>
      <c r="TLL224" s="110"/>
      <c r="TLM224" s="110"/>
      <c r="TLN224" s="110"/>
      <c r="TLO224" s="110"/>
      <c r="TLP224" s="110"/>
      <c r="TLQ224" s="110"/>
      <c r="TLR224" s="110"/>
      <c r="TLS224" s="110"/>
      <c r="TLT224" s="110"/>
      <c r="TLU224" s="110"/>
      <c r="TLV224" s="110"/>
      <c r="TLW224" s="110"/>
      <c r="TLX224" s="110"/>
      <c r="TLY224" s="110"/>
      <c r="TLZ224" s="110"/>
      <c r="TMA224" s="110"/>
      <c r="TMB224" s="110"/>
      <c r="TMC224" s="110"/>
      <c r="TMD224" s="110"/>
      <c r="TME224" s="110"/>
      <c r="TMF224" s="110"/>
      <c r="TMG224" s="110"/>
      <c r="TMH224" s="110"/>
      <c r="TMI224" s="110"/>
      <c r="TMJ224" s="110"/>
      <c r="TMK224" s="110"/>
      <c r="TML224" s="110"/>
      <c r="TMM224" s="110"/>
      <c r="TMN224" s="110"/>
      <c r="TMO224" s="110"/>
      <c r="TMP224" s="110"/>
      <c r="TMQ224" s="110"/>
      <c r="TMR224" s="110"/>
      <c r="TMS224" s="110"/>
      <c r="TMT224" s="110"/>
      <c r="TMU224" s="110"/>
      <c r="TMV224" s="110"/>
      <c r="TMW224" s="110"/>
      <c r="TMX224" s="110"/>
      <c r="TMY224" s="110"/>
      <c r="TMZ224" s="110"/>
      <c r="TNA224" s="110"/>
      <c r="TNB224" s="110"/>
      <c r="TNC224" s="110"/>
      <c r="TND224" s="110"/>
      <c r="TNE224" s="110"/>
      <c r="TNF224" s="110"/>
      <c r="TNG224" s="110"/>
      <c r="TNH224" s="110"/>
      <c r="TNI224" s="110"/>
      <c r="TNJ224" s="110"/>
      <c r="TNK224" s="110"/>
      <c r="TNL224" s="110"/>
      <c r="TNM224" s="110"/>
      <c r="TNN224" s="110"/>
      <c r="TNO224" s="110"/>
      <c r="TNP224" s="110"/>
      <c r="TNQ224" s="110"/>
      <c r="TNR224" s="110"/>
      <c r="TNS224" s="110"/>
      <c r="TNT224" s="110"/>
      <c r="TNU224" s="110"/>
      <c r="TNV224" s="110"/>
      <c r="TNW224" s="110"/>
      <c r="TNX224" s="110"/>
      <c r="TNY224" s="110"/>
      <c r="TNZ224" s="110"/>
      <c r="TOA224" s="110"/>
      <c r="TOB224" s="110"/>
      <c r="TOC224" s="110"/>
      <c r="TOD224" s="110"/>
      <c r="TOE224" s="110"/>
      <c r="TOF224" s="110"/>
      <c r="TOG224" s="110"/>
      <c r="TOH224" s="110"/>
      <c r="TOI224" s="110"/>
      <c r="TOJ224" s="110"/>
      <c r="TOK224" s="110"/>
      <c r="TOL224" s="110"/>
      <c r="TOM224" s="110"/>
      <c r="TON224" s="110"/>
      <c r="TOO224" s="110"/>
      <c r="TOP224" s="110"/>
      <c r="TOQ224" s="110"/>
      <c r="TOR224" s="110"/>
      <c r="TOS224" s="110"/>
      <c r="TOT224" s="110"/>
      <c r="TOU224" s="110"/>
      <c r="TOV224" s="110"/>
      <c r="TOW224" s="110"/>
      <c r="TOX224" s="110"/>
      <c r="TOY224" s="110"/>
      <c r="TOZ224" s="110"/>
      <c r="TPA224" s="110"/>
      <c r="TPB224" s="110"/>
      <c r="TPC224" s="110"/>
      <c r="TPD224" s="110"/>
      <c r="TPE224" s="110"/>
      <c r="TPF224" s="110"/>
      <c r="TPG224" s="110"/>
      <c r="TPH224" s="110"/>
      <c r="TPI224" s="110"/>
      <c r="TPJ224" s="110"/>
      <c r="TPK224" s="110"/>
      <c r="TPL224" s="110"/>
      <c r="TPM224" s="110"/>
      <c r="TPN224" s="110"/>
      <c r="TPO224" s="110"/>
      <c r="TPP224" s="110"/>
      <c r="TPQ224" s="110"/>
      <c r="TPR224" s="110"/>
      <c r="TPS224" s="110"/>
      <c r="TPT224" s="110"/>
      <c r="TPU224" s="110"/>
      <c r="TPV224" s="110"/>
      <c r="TPW224" s="110"/>
      <c r="TPX224" s="110"/>
      <c r="TPY224" s="110"/>
      <c r="TPZ224" s="110"/>
      <c r="TQA224" s="110"/>
      <c r="TQB224" s="110"/>
      <c r="TQC224" s="110"/>
      <c r="TQD224" s="110"/>
      <c r="TQE224" s="110"/>
      <c r="TQF224" s="110"/>
      <c r="TQG224" s="110"/>
      <c r="TQH224" s="110"/>
      <c r="TQI224" s="110"/>
      <c r="TQJ224" s="110"/>
      <c r="TQK224" s="110"/>
      <c r="TQL224" s="110"/>
      <c r="TQM224" s="110"/>
      <c r="TQN224" s="110"/>
      <c r="TQO224" s="110"/>
      <c r="TQP224" s="110"/>
      <c r="TQQ224" s="110"/>
      <c r="TQR224" s="110"/>
      <c r="TQS224" s="110"/>
      <c r="TQT224" s="110"/>
      <c r="TQU224" s="110"/>
      <c r="TQV224" s="110"/>
      <c r="TQW224" s="110"/>
      <c r="TQX224" s="110"/>
      <c r="TQY224" s="110"/>
      <c r="TQZ224" s="110"/>
      <c r="TRA224" s="110"/>
      <c r="TRB224" s="110"/>
      <c r="TRC224" s="110"/>
      <c r="TRD224" s="110"/>
      <c r="TRE224" s="110"/>
      <c r="TRF224" s="110"/>
      <c r="TRG224" s="110"/>
      <c r="TRH224" s="110"/>
      <c r="TRI224" s="110"/>
      <c r="TRJ224" s="110"/>
      <c r="TRK224" s="110"/>
      <c r="TRL224" s="110"/>
      <c r="TRM224" s="110"/>
      <c r="TRN224" s="110"/>
      <c r="TRO224" s="110"/>
      <c r="TRP224" s="110"/>
      <c r="TRQ224" s="110"/>
      <c r="TRR224" s="110"/>
      <c r="TRS224" s="110"/>
      <c r="TRT224" s="110"/>
      <c r="TRU224" s="110"/>
      <c r="TRV224" s="110"/>
      <c r="TRW224" s="110"/>
      <c r="TRX224" s="110"/>
      <c r="TRY224" s="110"/>
      <c r="TRZ224" s="110"/>
      <c r="TSA224" s="110"/>
      <c r="TSB224" s="110"/>
      <c r="TSC224" s="110"/>
      <c r="TSD224" s="110"/>
      <c r="TSE224" s="110"/>
      <c r="TSF224" s="110"/>
      <c r="TSG224" s="110"/>
      <c r="TSH224" s="110"/>
      <c r="TSI224" s="110"/>
      <c r="TSJ224" s="110"/>
      <c r="TSK224" s="110"/>
      <c r="TSL224" s="110"/>
      <c r="TSM224" s="110"/>
      <c r="TSN224" s="110"/>
      <c r="TSO224" s="110"/>
      <c r="TSP224" s="110"/>
      <c r="TSQ224" s="110"/>
      <c r="TSR224" s="110"/>
      <c r="TSS224" s="110"/>
      <c r="TST224" s="110"/>
      <c r="TSU224" s="110"/>
      <c r="TSV224" s="110"/>
      <c r="TSW224" s="110"/>
      <c r="TSX224" s="110"/>
      <c r="TSY224" s="110"/>
      <c r="TSZ224" s="110"/>
      <c r="TTA224" s="110"/>
      <c r="TTB224" s="110"/>
      <c r="TTC224" s="110"/>
      <c r="TTD224" s="110"/>
      <c r="TTE224" s="110"/>
      <c r="TTF224" s="110"/>
      <c r="TTG224" s="110"/>
      <c r="TTH224" s="110"/>
      <c r="TTI224" s="110"/>
      <c r="TTJ224" s="110"/>
      <c r="TTK224" s="110"/>
      <c r="TTL224" s="110"/>
      <c r="TTM224" s="110"/>
      <c r="TTN224" s="110"/>
      <c r="TTO224" s="110"/>
      <c r="TTP224" s="110"/>
      <c r="TTQ224" s="110"/>
      <c r="TTR224" s="110"/>
      <c r="TTS224" s="110"/>
      <c r="TTT224" s="110"/>
      <c r="TTU224" s="110"/>
      <c r="TTV224" s="110"/>
      <c r="TTW224" s="110"/>
      <c r="TTX224" s="110"/>
      <c r="TTY224" s="110"/>
      <c r="TTZ224" s="110"/>
      <c r="TUA224" s="110"/>
      <c r="TUB224" s="110"/>
      <c r="TUC224" s="110"/>
      <c r="TUD224" s="110"/>
      <c r="TUE224" s="110"/>
      <c r="TUF224" s="110"/>
      <c r="TUG224" s="110"/>
      <c r="TUH224" s="110"/>
      <c r="TUI224" s="110"/>
      <c r="TUJ224" s="110"/>
      <c r="TUK224" s="110"/>
      <c r="TUL224" s="110"/>
      <c r="TUM224" s="110"/>
      <c r="TUN224" s="110"/>
      <c r="TUO224" s="110"/>
      <c r="TUP224" s="110"/>
      <c r="TUQ224" s="110"/>
      <c r="TUR224" s="110"/>
      <c r="TUS224" s="110"/>
      <c r="TUT224" s="110"/>
      <c r="TUU224" s="110"/>
      <c r="TUV224" s="110"/>
      <c r="TUW224" s="110"/>
      <c r="TUX224" s="110"/>
      <c r="TUY224" s="110"/>
      <c r="TUZ224" s="110"/>
      <c r="TVA224" s="110"/>
      <c r="TVB224" s="110"/>
      <c r="TVC224" s="110"/>
      <c r="TVD224" s="110"/>
      <c r="TVE224" s="110"/>
      <c r="TVF224" s="110"/>
      <c r="TVG224" s="110"/>
      <c r="TVH224" s="110"/>
      <c r="TVI224" s="110"/>
      <c r="TVJ224" s="110"/>
      <c r="TVK224" s="110"/>
      <c r="TVL224" s="110"/>
      <c r="TVM224" s="110"/>
      <c r="TVN224" s="110"/>
      <c r="TVO224" s="110"/>
      <c r="TVP224" s="110"/>
      <c r="TVQ224" s="110"/>
      <c r="TVR224" s="110"/>
      <c r="TVS224" s="110"/>
      <c r="TVT224" s="110"/>
      <c r="TVU224" s="110"/>
      <c r="TVV224" s="110"/>
      <c r="TVW224" s="110"/>
      <c r="TVX224" s="110"/>
      <c r="TVY224" s="110"/>
      <c r="TVZ224" s="110"/>
      <c r="TWA224" s="110"/>
      <c r="TWB224" s="110"/>
      <c r="TWC224" s="110"/>
      <c r="TWD224" s="110"/>
      <c r="TWE224" s="110"/>
      <c r="TWF224" s="110"/>
      <c r="TWG224" s="110"/>
      <c r="TWH224" s="110"/>
      <c r="TWI224" s="110"/>
      <c r="TWJ224" s="110"/>
      <c r="TWK224" s="110"/>
      <c r="TWL224" s="110"/>
      <c r="TWM224" s="110"/>
      <c r="TWN224" s="110"/>
      <c r="TWO224" s="110"/>
      <c r="TWP224" s="110"/>
      <c r="TWQ224" s="110"/>
      <c r="TWR224" s="110"/>
      <c r="TWS224" s="110"/>
      <c r="TWT224" s="110"/>
      <c r="TWU224" s="110"/>
      <c r="TWV224" s="110"/>
      <c r="TWW224" s="110"/>
      <c r="TWX224" s="110"/>
      <c r="TWY224" s="110"/>
      <c r="TWZ224" s="110"/>
      <c r="TXA224" s="110"/>
      <c r="TXB224" s="110"/>
      <c r="TXC224" s="110"/>
      <c r="TXD224" s="110"/>
      <c r="TXE224" s="110"/>
      <c r="TXF224" s="110"/>
      <c r="TXG224" s="110"/>
      <c r="TXH224" s="110"/>
      <c r="TXI224" s="110"/>
      <c r="TXJ224" s="110"/>
      <c r="TXK224" s="110"/>
      <c r="TXL224" s="110"/>
      <c r="TXM224" s="110"/>
      <c r="TXN224" s="110"/>
      <c r="TXO224" s="110"/>
      <c r="TXP224" s="110"/>
      <c r="TXQ224" s="110"/>
      <c r="TXR224" s="110"/>
      <c r="TXS224" s="110"/>
      <c r="TXT224" s="110"/>
      <c r="TXU224" s="110"/>
      <c r="TXV224" s="110"/>
      <c r="TXW224" s="110"/>
      <c r="TXX224" s="110"/>
      <c r="TXY224" s="110"/>
      <c r="TXZ224" s="110"/>
      <c r="TYA224" s="110"/>
      <c r="TYB224" s="110"/>
      <c r="TYC224" s="110"/>
      <c r="TYD224" s="110"/>
      <c r="TYE224" s="110"/>
      <c r="TYF224" s="110"/>
      <c r="TYG224" s="110"/>
      <c r="TYH224" s="110"/>
      <c r="TYI224" s="110"/>
      <c r="TYJ224" s="110"/>
      <c r="TYK224" s="110"/>
      <c r="TYL224" s="110"/>
      <c r="TYM224" s="110"/>
      <c r="TYN224" s="110"/>
      <c r="TYO224" s="110"/>
      <c r="TYP224" s="110"/>
      <c r="TYQ224" s="110"/>
      <c r="TYR224" s="110"/>
      <c r="TYS224" s="110"/>
      <c r="TYT224" s="110"/>
      <c r="TYU224" s="110"/>
      <c r="TYV224" s="110"/>
      <c r="TYW224" s="110"/>
      <c r="TYX224" s="110"/>
      <c r="TYY224" s="110"/>
      <c r="TYZ224" s="110"/>
      <c r="TZA224" s="110"/>
      <c r="TZB224" s="110"/>
      <c r="TZC224" s="110"/>
      <c r="TZD224" s="110"/>
      <c r="TZE224" s="110"/>
      <c r="TZF224" s="110"/>
      <c r="TZG224" s="110"/>
      <c r="TZH224" s="110"/>
      <c r="TZI224" s="110"/>
      <c r="TZJ224" s="110"/>
      <c r="TZK224" s="110"/>
      <c r="TZL224" s="110"/>
      <c r="TZM224" s="110"/>
      <c r="TZN224" s="110"/>
      <c r="TZO224" s="110"/>
      <c r="TZP224" s="110"/>
      <c r="TZQ224" s="110"/>
      <c r="TZR224" s="110"/>
      <c r="TZS224" s="110"/>
      <c r="TZT224" s="110"/>
      <c r="TZU224" s="110"/>
      <c r="TZV224" s="110"/>
      <c r="TZW224" s="110"/>
      <c r="TZX224" s="110"/>
      <c r="TZY224" s="110"/>
      <c r="TZZ224" s="110"/>
      <c r="UAA224" s="110"/>
      <c r="UAB224" s="110"/>
      <c r="UAC224" s="110"/>
      <c r="UAD224" s="110"/>
      <c r="UAE224" s="110"/>
      <c r="UAF224" s="110"/>
      <c r="UAG224" s="110"/>
      <c r="UAH224" s="110"/>
      <c r="UAI224" s="110"/>
      <c r="UAJ224" s="110"/>
      <c r="UAK224" s="110"/>
      <c r="UAL224" s="110"/>
      <c r="UAM224" s="110"/>
      <c r="UAN224" s="110"/>
      <c r="UAO224" s="110"/>
      <c r="UAP224" s="110"/>
      <c r="UAQ224" s="110"/>
      <c r="UAR224" s="110"/>
      <c r="UAS224" s="110"/>
      <c r="UAT224" s="110"/>
      <c r="UAU224" s="110"/>
      <c r="UAV224" s="110"/>
      <c r="UAW224" s="110"/>
      <c r="UAX224" s="110"/>
      <c r="UAY224" s="110"/>
      <c r="UAZ224" s="110"/>
      <c r="UBA224" s="110"/>
      <c r="UBB224" s="110"/>
      <c r="UBC224" s="110"/>
      <c r="UBD224" s="110"/>
      <c r="UBE224" s="110"/>
      <c r="UBF224" s="110"/>
      <c r="UBG224" s="110"/>
      <c r="UBH224" s="110"/>
      <c r="UBI224" s="110"/>
      <c r="UBJ224" s="110"/>
      <c r="UBK224" s="110"/>
      <c r="UBL224" s="110"/>
      <c r="UBM224" s="110"/>
      <c r="UBN224" s="110"/>
      <c r="UBO224" s="110"/>
      <c r="UBP224" s="110"/>
      <c r="UBQ224" s="110"/>
      <c r="UBR224" s="110"/>
      <c r="UBS224" s="110"/>
      <c r="UBT224" s="110"/>
      <c r="UBU224" s="110"/>
      <c r="UBV224" s="110"/>
      <c r="UBW224" s="110"/>
      <c r="UBX224" s="110"/>
      <c r="UBY224" s="110"/>
      <c r="UBZ224" s="110"/>
      <c r="UCA224" s="110"/>
      <c r="UCB224" s="110"/>
      <c r="UCC224" s="110"/>
      <c r="UCD224" s="110"/>
      <c r="UCE224" s="110"/>
      <c r="UCF224" s="110"/>
      <c r="UCG224" s="110"/>
      <c r="UCH224" s="110"/>
      <c r="UCI224" s="110"/>
      <c r="UCJ224" s="110"/>
      <c r="UCK224" s="110"/>
      <c r="UCL224" s="110"/>
      <c r="UCM224" s="110"/>
      <c r="UCN224" s="110"/>
      <c r="UCO224" s="110"/>
      <c r="UCP224" s="110"/>
      <c r="UCQ224" s="110"/>
      <c r="UCR224" s="110"/>
      <c r="UCS224" s="110"/>
      <c r="UCT224" s="110"/>
      <c r="UCU224" s="110"/>
      <c r="UCV224" s="110"/>
      <c r="UCW224" s="110"/>
      <c r="UCX224" s="110"/>
      <c r="UCY224" s="110"/>
      <c r="UCZ224" s="110"/>
      <c r="UDA224" s="110"/>
      <c r="UDB224" s="110"/>
      <c r="UDC224" s="110"/>
      <c r="UDD224" s="110"/>
      <c r="UDE224" s="110"/>
      <c r="UDF224" s="110"/>
      <c r="UDG224" s="110"/>
      <c r="UDH224" s="110"/>
      <c r="UDI224" s="110"/>
      <c r="UDJ224" s="110"/>
      <c r="UDK224" s="110"/>
      <c r="UDL224" s="110"/>
      <c r="UDM224" s="110"/>
      <c r="UDN224" s="110"/>
      <c r="UDO224" s="110"/>
      <c r="UDP224" s="110"/>
      <c r="UDQ224" s="110"/>
      <c r="UDR224" s="110"/>
      <c r="UDS224" s="110"/>
      <c r="UDT224" s="110"/>
      <c r="UDU224" s="110"/>
      <c r="UDV224" s="110"/>
      <c r="UDW224" s="110"/>
      <c r="UDX224" s="110"/>
      <c r="UDY224" s="110"/>
      <c r="UDZ224" s="110"/>
      <c r="UEA224" s="110"/>
      <c r="UEB224" s="110"/>
      <c r="UEC224" s="110"/>
      <c r="UED224" s="110"/>
      <c r="UEE224" s="110"/>
      <c r="UEF224" s="110"/>
      <c r="UEG224" s="110"/>
      <c r="UEH224" s="110"/>
      <c r="UEI224" s="110"/>
      <c r="UEJ224" s="110"/>
      <c r="UEK224" s="110"/>
      <c r="UEL224" s="110"/>
      <c r="UEM224" s="110"/>
      <c r="UEN224" s="110"/>
      <c r="UEO224" s="110"/>
      <c r="UEP224" s="110"/>
      <c r="UEQ224" s="110"/>
      <c r="UER224" s="110"/>
      <c r="UES224" s="110"/>
      <c r="UET224" s="110"/>
      <c r="UEU224" s="110"/>
      <c r="UEV224" s="110"/>
      <c r="UEW224" s="110"/>
      <c r="UEX224" s="110"/>
      <c r="UEY224" s="110"/>
      <c r="UEZ224" s="110"/>
      <c r="UFA224" s="110"/>
      <c r="UFB224" s="110"/>
      <c r="UFC224" s="110"/>
      <c r="UFD224" s="110"/>
      <c r="UFE224" s="110"/>
      <c r="UFF224" s="110"/>
      <c r="UFG224" s="110"/>
      <c r="UFH224" s="110"/>
      <c r="UFI224" s="110"/>
      <c r="UFJ224" s="110"/>
      <c r="UFK224" s="110"/>
      <c r="UFL224" s="110"/>
      <c r="UFM224" s="110"/>
      <c r="UFN224" s="110"/>
      <c r="UFO224" s="110"/>
      <c r="UFP224" s="110"/>
      <c r="UFQ224" s="110"/>
      <c r="UFR224" s="110"/>
      <c r="UFS224" s="110"/>
      <c r="UFT224" s="110"/>
      <c r="UFU224" s="110"/>
      <c r="UFV224" s="110"/>
      <c r="UFW224" s="110"/>
      <c r="UFX224" s="110"/>
      <c r="UFY224" s="110"/>
      <c r="UFZ224" s="110"/>
      <c r="UGA224" s="110"/>
      <c r="UGB224" s="110"/>
      <c r="UGC224" s="110"/>
      <c r="UGD224" s="110"/>
      <c r="UGE224" s="110"/>
      <c r="UGF224" s="110"/>
      <c r="UGG224" s="110"/>
      <c r="UGH224" s="110"/>
      <c r="UGI224" s="110"/>
      <c r="UGJ224" s="110"/>
      <c r="UGK224" s="110"/>
      <c r="UGL224" s="110"/>
      <c r="UGM224" s="110"/>
      <c r="UGN224" s="110"/>
      <c r="UGO224" s="110"/>
      <c r="UGP224" s="110"/>
      <c r="UGQ224" s="110"/>
      <c r="UGR224" s="110"/>
      <c r="UGS224" s="110"/>
      <c r="UGT224" s="110"/>
      <c r="UGU224" s="110"/>
      <c r="UGV224" s="110"/>
      <c r="UGW224" s="110"/>
      <c r="UGX224" s="110"/>
      <c r="UGY224" s="110"/>
      <c r="UGZ224" s="110"/>
      <c r="UHA224" s="110"/>
      <c r="UHB224" s="110"/>
      <c r="UHC224" s="110"/>
      <c r="UHD224" s="110"/>
      <c r="UHE224" s="110"/>
      <c r="UHF224" s="110"/>
      <c r="UHG224" s="110"/>
      <c r="UHH224" s="110"/>
      <c r="UHI224" s="110"/>
      <c r="UHJ224" s="110"/>
      <c r="UHK224" s="110"/>
      <c r="UHL224" s="110"/>
      <c r="UHM224" s="110"/>
      <c r="UHN224" s="110"/>
      <c r="UHO224" s="110"/>
      <c r="UHP224" s="110"/>
      <c r="UHQ224" s="110"/>
      <c r="UHR224" s="110"/>
      <c r="UHS224" s="110"/>
      <c r="UHT224" s="110"/>
      <c r="UHU224" s="110"/>
      <c r="UHV224" s="110"/>
      <c r="UHW224" s="110"/>
      <c r="UHX224" s="110"/>
      <c r="UHY224" s="110"/>
      <c r="UHZ224" s="110"/>
      <c r="UIA224" s="110"/>
      <c r="UIB224" s="110"/>
      <c r="UIC224" s="110"/>
      <c r="UID224" s="110"/>
      <c r="UIE224" s="110"/>
      <c r="UIF224" s="110"/>
      <c r="UIG224" s="110"/>
      <c r="UIH224" s="110"/>
      <c r="UII224" s="110"/>
      <c r="UIJ224" s="110"/>
      <c r="UIK224" s="110"/>
      <c r="UIL224" s="110"/>
      <c r="UIM224" s="110"/>
      <c r="UIN224" s="110"/>
      <c r="UIO224" s="110"/>
      <c r="UIP224" s="110"/>
      <c r="UIQ224" s="110"/>
      <c r="UIR224" s="110"/>
      <c r="UIS224" s="110"/>
      <c r="UIT224" s="110"/>
      <c r="UIU224" s="110"/>
      <c r="UIV224" s="110"/>
      <c r="UIW224" s="110"/>
      <c r="UIX224" s="110"/>
      <c r="UIY224" s="110"/>
      <c r="UIZ224" s="110"/>
      <c r="UJA224" s="110"/>
      <c r="UJB224" s="110"/>
      <c r="UJC224" s="110"/>
      <c r="UJD224" s="110"/>
      <c r="UJE224" s="110"/>
      <c r="UJF224" s="110"/>
      <c r="UJG224" s="110"/>
      <c r="UJH224" s="110"/>
      <c r="UJI224" s="110"/>
      <c r="UJJ224" s="110"/>
      <c r="UJK224" s="110"/>
      <c r="UJL224" s="110"/>
      <c r="UJM224" s="110"/>
      <c r="UJN224" s="110"/>
      <c r="UJO224" s="110"/>
      <c r="UJP224" s="110"/>
      <c r="UJQ224" s="110"/>
      <c r="UJR224" s="110"/>
      <c r="UJS224" s="110"/>
      <c r="UJT224" s="110"/>
      <c r="UJU224" s="110"/>
      <c r="UJV224" s="110"/>
      <c r="UJW224" s="110"/>
      <c r="UJX224" s="110"/>
      <c r="UJY224" s="110"/>
      <c r="UJZ224" s="110"/>
      <c r="UKA224" s="110"/>
      <c r="UKB224" s="110"/>
      <c r="UKC224" s="110"/>
      <c r="UKD224" s="110"/>
      <c r="UKE224" s="110"/>
      <c r="UKF224" s="110"/>
      <c r="UKG224" s="110"/>
      <c r="UKH224" s="110"/>
      <c r="UKI224" s="110"/>
      <c r="UKJ224" s="110"/>
      <c r="UKK224" s="110"/>
      <c r="UKL224" s="110"/>
      <c r="UKM224" s="110"/>
      <c r="UKN224" s="110"/>
      <c r="UKO224" s="110"/>
      <c r="UKP224" s="110"/>
      <c r="UKQ224" s="110"/>
      <c r="UKR224" s="110"/>
      <c r="UKS224" s="110"/>
      <c r="UKT224" s="110"/>
      <c r="UKU224" s="110"/>
      <c r="UKV224" s="110"/>
      <c r="UKW224" s="110"/>
      <c r="UKX224" s="110"/>
      <c r="UKY224" s="110"/>
      <c r="UKZ224" s="110"/>
      <c r="ULA224" s="110"/>
      <c r="ULB224" s="110"/>
      <c r="ULC224" s="110"/>
      <c r="ULD224" s="110"/>
      <c r="ULE224" s="110"/>
      <c r="ULF224" s="110"/>
      <c r="ULG224" s="110"/>
      <c r="ULH224" s="110"/>
      <c r="ULI224" s="110"/>
      <c r="ULJ224" s="110"/>
      <c r="ULK224" s="110"/>
      <c r="ULL224" s="110"/>
      <c r="ULM224" s="110"/>
      <c r="ULN224" s="110"/>
      <c r="ULO224" s="110"/>
      <c r="ULP224" s="110"/>
      <c r="ULQ224" s="110"/>
      <c r="ULR224" s="110"/>
      <c r="ULS224" s="110"/>
      <c r="ULT224" s="110"/>
      <c r="ULU224" s="110"/>
      <c r="ULV224" s="110"/>
      <c r="ULW224" s="110"/>
      <c r="ULX224" s="110"/>
      <c r="ULY224" s="110"/>
      <c r="ULZ224" s="110"/>
      <c r="UMA224" s="110"/>
      <c r="UMB224" s="110"/>
      <c r="UMC224" s="110"/>
      <c r="UMD224" s="110"/>
      <c r="UME224" s="110"/>
      <c r="UMF224" s="110"/>
      <c r="UMG224" s="110"/>
      <c r="UMH224" s="110"/>
      <c r="UMI224" s="110"/>
      <c r="UMJ224" s="110"/>
      <c r="UMK224" s="110"/>
      <c r="UML224" s="110"/>
      <c r="UMM224" s="110"/>
      <c r="UMN224" s="110"/>
      <c r="UMO224" s="110"/>
      <c r="UMP224" s="110"/>
      <c r="UMQ224" s="110"/>
      <c r="UMR224" s="110"/>
      <c r="UMS224" s="110"/>
      <c r="UMT224" s="110"/>
      <c r="UMU224" s="110"/>
      <c r="UMV224" s="110"/>
      <c r="UMW224" s="110"/>
      <c r="UMX224" s="110"/>
      <c r="UMY224" s="110"/>
      <c r="UMZ224" s="110"/>
      <c r="UNA224" s="110"/>
      <c r="UNB224" s="110"/>
      <c r="UNC224" s="110"/>
      <c r="UND224" s="110"/>
      <c r="UNE224" s="110"/>
      <c r="UNF224" s="110"/>
      <c r="UNG224" s="110"/>
      <c r="UNH224" s="110"/>
      <c r="UNI224" s="110"/>
      <c r="UNJ224" s="110"/>
      <c r="UNK224" s="110"/>
      <c r="UNL224" s="110"/>
      <c r="UNM224" s="110"/>
      <c r="UNN224" s="110"/>
      <c r="UNO224" s="110"/>
      <c r="UNP224" s="110"/>
      <c r="UNQ224" s="110"/>
      <c r="UNR224" s="110"/>
      <c r="UNS224" s="110"/>
      <c r="UNT224" s="110"/>
      <c r="UNU224" s="110"/>
      <c r="UNV224" s="110"/>
      <c r="UNW224" s="110"/>
      <c r="UNX224" s="110"/>
      <c r="UNY224" s="110"/>
      <c r="UNZ224" s="110"/>
      <c r="UOA224" s="110"/>
      <c r="UOB224" s="110"/>
      <c r="UOC224" s="110"/>
      <c r="UOD224" s="110"/>
      <c r="UOE224" s="110"/>
      <c r="UOF224" s="110"/>
      <c r="UOG224" s="110"/>
      <c r="UOH224" s="110"/>
      <c r="UOI224" s="110"/>
      <c r="UOJ224" s="110"/>
      <c r="UOK224" s="110"/>
      <c r="UOL224" s="110"/>
      <c r="UOM224" s="110"/>
      <c r="UON224" s="110"/>
      <c r="UOO224" s="110"/>
      <c r="UOP224" s="110"/>
      <c r="UOQ224" s="110"/>
      <c r="UOR224" s="110"/>
      <c r="UOS224" s="110"/>
      <c r="UOT224" s="110"/>
      <c r="UOU224" s="110"/>
      <c r="UOV224" s="110"/>
      <c r="UOW224" s="110"/>
      <c r="UOX224" s="110"/>
      <c r="UOY224" s="110"/>
      <c r="UOZ224" s="110"/>
      <c r="UPA224" s="110"/>
      <c r="UPB224" s="110"/>
      <c r="UPC224" s="110"/>
      <c r="UPD224" s="110"/>
      <c r="UPE224" s="110"/>
      <c r="UPF224" s="110"/>
      <c r="UPG224" s="110"/>
      <c r="UPH224" s="110"/>
      <c r="UPI224" s="110"/>
      <c r="UPJ224" s="110"/>
      <c r="UPK224" s="110"/>
      <c r="UPL224" s="110"/>
      <c r="UPM224" s="110"/>
      <c r="UPN224" s="110"/>
      <c r="UPO224" s="110"/>
      <c r="UPP224" s="110"/>
      <c r="UPQ224" s="110"/>
      <c r="UPR224" s="110"/>
      <c r="UPS224" s="110"/>
      <c r="UPT224" s="110"/>
      <c r="UPU224" s="110"/>
      <c r="UPV224" s="110"/>
      <c r="UPW224" s="110"/>
      <c r="UPX224" s="110"/>
      <c r="UPY224" s="110"/>
      <c r="UPZ224" s="110"/>
      <c r="UQA224" s="110"/>
      <c r="UQB224" s="110"/>
      <c r="UQC224" s="110"/>
      <c r="UQD224" s="110"/>
      <c r="UQE224" s="110"/>
      <c r="UQF224" s="110"/>
      <c r="UQG224" s="110"/>
      <c r="UQH224" s="110"/>
      <c r="UQI224" s="110"/>
      <c r="UQJ224" s="110"/>
      <c r="UQK224" s="110"/>
      <c r="UQL224" s="110"/>
      <c r="UQM224" s="110"/>
      <c r="UQN224" s="110"/>
      <c r="UQO224" s="110"/>
      <c r="UQP224" s="110"/>
      <c r="UQQ224" s="110"/>
      <c r="UQR224" s="110"/>
      <c r="UQS224" s="110"/>
      <c r="UQT224" s="110"/>
      <c r="UQU224" s="110"/>
      <c r="UQV224" s="110"/>
      <c r="UQW224" s="110"/>
      <c r="UQX224" s="110"/>
      <c r="UQY224" s="110"/>
      <c r="UQZ224" s="110"/>
      <c r="URA224" s="110"/>
      <c r="URB224" s="110"/>
      <c r="URC224" s="110"/>
      <c r="URD224" s="110"/>
      <c r="URE224" s="110"/>
      <c r="URF224" s="110"/>
      <c r="URG224" s="110"/>
      <c r="URH224" s="110"/>
      <c r="URI224" s="110"/>
      <c r="URJ224" s="110"/>
      <c r="URK224" s="110"/>
      <c r="URL224" s="110"/>
      <c r="URM224" s="110"/>
      <c r="URN224" s="110"/>
      <c r="URO224" s="110"/>
      <c r="URP224" s="110"/>
      <c r="URQ224" s="110"/>
      <c r="URR224" s="110"/>
      <c r="URS224" s="110"/>
      <c r="URT224" s="110"/>
      <c r="URU224" s="110"/>
      <c r="URV224" s="110"/>
      <c r="URW224" s="110"/>
      <c r="URX224" s="110"/>
      <c r="URY224" s="110"/>
      <c r="URZ224" s="110"/>
      <c r="USA224" s="110"/>
      <c r="USB224" s="110"/>
      <c r="USC224" s="110"/>
      <c r="USD224" s="110"/>
      <c r="USE224" s="110"/>
      <c r="USF224" s="110"/>
      <c r="USG224" s="110"/>
      <c r="USH224" s="110"/>
      <c r="USI224" s="110"/>
      <c r="USJ224" s="110"/>
      <c r="USK224" s="110"/>
      <c r="USL224" s="110"/>
      <c r="USM224" s="110"/>
      <c r="USN224" s="110"/>
      <c r="USO224" s="110"/>
      <c r="USP224" s="110"/>
      <c r="USQ224" s="110"/>
      <c r="USR224" s="110"/>
      <c r="USS224" s="110"/>
      <c r="UST224" s="110"/>
      <c r="USU224" s="110"/>
      <c r="USV224" s="110"/>
      <c r="USW224" s="110"/>
      <c r="USX224" s="110"/>
      <c r="USY224" s="110"/>
      <c r="USZ224" s="110"/>
      <c r="UTA224" s="110"/>
      <c r="UTB224" s="110"/>
      <c r="UTC224" s="110"/>
      <c r="UTD224" s="110"/>
      <c r="UTE224" s="110"/>
      <c r="UTF224" s="110"/>
      <c r="UTG224" s="110"/>
      <c r="UTH224" s="110"/>
      <c r="UTI224" s="110"/>
      <c r="UTJ224" s="110"/>
      <c r="UTK224" s="110"/>
      <c r="UTL224" s="110"/>
      <c r="UTM224" s="110"/>
      <c r="UTN224" s="110"/>
      <c r="UTO224" s="110"/>
      <c r="UTP224" s="110"/>
      <c r="UTQ224" s="110"/>
      <c r="UTR224" s="110"/>
      <c r="UTS224" s="110"/>
      <c r="UTT224" s="110"/>
      <c r="UTU224" s="110"/>
      <c r="UTV224" s="110"/>
      <c r="UTW224" s="110"/>
      <c r="UTX224" s="110"/>
      <c r="UTY224" s="110"/>
      <c r="UTZ224" s="110"/>
      <c r="UUA224" s="110"/>
      <c r="UUB224" s="110"/>
      <c r="UUC224" s="110"/>
      <c r="UUD224" s="110"/>
      <c r="UUE224" s="110"/>
      <c r="UUF224" s="110"/>
      <c r="UUG224" s="110"/>
      <c r="UUH224" s="110"/>
      <c r="UUI224" s="110"/>
      <c r="UUJ224" s="110"/>
      <c r="UUK224" s="110"/>
      <c r="UUL224" s="110"/>
      <c r="UUM224" s="110"/>
      <c r="UUN224" s="110"/>
      <c r="UUO224" s="110"/>
      <c r="UUP224" s="110"/>
      <c r="UUQ224" s="110"/>
      <c r="UUR224" s="110"/>
      <c r="UUS224" s="110"/>
      <c r="UUT224" s="110"/>
      <c r="UUU224" s="110"/>
      <c r="UUV224" s="110"/>
      <c r="UUW224" s="110"/>
      <c r="UUX224" s="110"/>
      <c r="UUY224" s="110"/>
      <c r="UUZ224" s="110"/>
      <c r="UVA224" s="110"/>
      <c r="UVB224" s="110"/>
      <c r="UVC224" s="110"/>
      <c r="UVD224" s="110"/>
      <c r="UVE224" s="110"/>
      <c r="UVF224" s="110"/>
      <c r="UVG224" s="110"/>
      <c r="UVH224" s="110"/>
      <c r="UVI224" s="110"/>
      <c r="UVJ224" s="110"/>
      <c r="UVK224" s="110"/>
      <c r="UVL224" s="110"/>
      <c r="UVM224" s="110"/>
      <c r="UVN224" s="110"/>
      <c r="UVO224" s="110"/>
      <c r="UVP224" s="110"/>
      <c r="UVQ224" s="110"/>
      <c r="UVR224" s="110"/>
      <c r="UVS224" s="110"/>
      <c r="UVT224" s="110"/>
      <c r="UVU224" s="110"/>
      <c r="UVV224" s="110"/>
      <c r="UVW224" s="110"/>
      <c r="UVX224" s="110"/>
      <c r="UVY224" s="110"/>
      <c r="UVZ224" s="110"/>
      <c r="UWA224" s="110"/>
      <c r="UWB224" s="110"/>
      <c r="UWC224" s="110"/>
      <c r="UWD224" s="110"/>
      <c r="UWE224" s="110"/>
      <c r="UWF224" s="110"/>
      <c r="UWG224" s="110"/>
      <c r="UWH224" s="110"/>
      <c r="UWI224" s="110"/>
      <c r="UWJ224" s="110"/>
      <c r="UWK224" s="110"/>
      <c r="UWL224" s="110"/>
      <c r="UWM224" s="110"/>
      <c r="UWN224" s="110"/>
      <c r="UWO224" s="110"/>
      <c r="UWP224" s="110"/>
      <c r="UWQ224" s="110"/>
      <c r="UWR224" s="110"/>
      <c r="UWS224" s="110"/>
      <c r="UWT224" s="110"/>
      <c r="UWU224" s="110"/>
      <c r="UWV224" s="110"/>
      <c r="UWW224" s="110"/>
      <c r="UWX224" s="110"/>
      <c r="UWY224" s="110"/>
      <c r="UWZ224" s="110"/>
      <c r="UXA224" s="110"/>
      <c r="UXB224" s="110"/>
      <c r="UXC224" s="110"/>
      <c r="UXD224" s="110"/>
      <c r="UXE224" s="110"/>
      <c r="UXF224" s="110"/>
      <c r="UXG224" s="110"/>
      <c r="UXH224" s="110"/>
      <c r="UXI224" s="110"/>
      <c r="UXJ224" s="110"/>
      <c r="UXK224" s="110"/>
      <c r="UXL224" s="110"/>
      <c r="UXM224" s="110"/>
      <c r="UXN224" s="110"/>
      <c r="UXO224" s="110"/>
      <c r="UXP224" s="110"/>
      <c r="UXQ224" s="110"/>
      <c r="UXR224" s="110"/>
      <c r="UXS224" s="110"/>
      <c r="UXT224" s="110"/>
      <c r="UXU224" s="110"/>
      <c r="UXV224" s="110"/>
      <c r="UXW224" s="110"/>
      <c r="UXX224" s="110"/>
      <c r="UXY224" s="110"/>
      <c r="UXZ224" s="110"/>
      <c r="UYA224" s="110"/>
      <c r="UYB224" s="110"/>
      <c r="UYC224" s="110"/>
      <c r="UYD224" s="110"/>
      <c r="UYE224" s="110"/>
      <c r="UYF224" s="110"/>
      <c r="UYG224" s="110"/>
      <c r="UYH224" s="110"/>
      <c r="UYI224" s="110"/>
      <c r="UYJ224" s="110"/>
      <c r="UYK224" s="110"/>
      <c r="UYL224" s="110"/>
      <c r="UYM224" s="110"/>
      <c r="UYN224" s="110"/>
      <c r="UYO224" s="110"/>
      <c r="UYP224" s="110"/>
      <c r="UYQ224" s="110"/>
      <c r="UYR224" s="110"/>
      <c r="UYS224" s="110"/>
      <c r="UYT224" s="110"/>
      <c r="UYU224" s="110"/>
      <c r="UYV224" s="110"/>
      <c r="UYW224" s="110"/>
      <c r="UYX224" s="110"/>
      <c r="UYY224" s="110"/>
      <c r="UYZ224" s="110"/>
      <c r="UZA224" s="110"/>
      <c r="UZB224" s="110"/>
      <c r="UZC224" s="110"/>
      <c r="UZD224" s="110"/>
      <c r="UZE224" s="110"/>
      <c r="UZF224" s="110"/>
      <c r="UZG224" s="110"/>
      <c r="UZH224" s="110"/>
      <c r="UZI224" s="110"/>
      <c r="UZJ224" s="110"/>
      <c r="UZK224" s="110"/>
      <c r="UZL224" s="110"/>
      <c r="UZM224" s="110"/>
      <c r="UZN224" s="110"/>
      <c r="UZO224" s="110"/>
      <c r="UZP224" s="110"/>
      <c r="UZQ224" s="110"/>
      <c r="UZR224" s="110"/>
      <c r="UZS224" s="110"/>
      <c r="UZT224" s="110"/>
      <c r="UZU224" s="110"/>
      <c r="UZV224" s="110"/>
      <c r="UZW224" s="110"/>
      <c r="UZX224" s="110"/>
      <c r="UZY224" s="110"/>
      <c r="UZZ224" s="110"/>
      <c r="VAA224" s="110"/>
      <c r="VAB224" s="110"/>
      <c r="VAC224" s="110"/>
      <c r="VAD224" s="110"/>
      <c r="VAE224" s="110"/>
      <c r="VAF224" s="110"/>
      <c r="VAG224" s="110"/>
      <c r="VAH224" s="110"/>
      <c r="VAI224" s="110"/>
      <c r="VAJ224" s="110"/>
      <c r="VAK224" s="110"/>
      <c r="VAL224" s="110"/>
      <c r="VAM224" s="110"/>
      <c r="VAN224" s="110"/>
      <c r="VAO224" s="110"/>
      <c r="VAP224" s="110"/>
      <c r="VAQ224" s="110"/>
      <c r="VAR224" s="110"/>
      <c r="VAS224" s="110"/>
      <c r="VAT224" s="110"/>
      <c r="VAU224" s="110"/>
      <c r="VAV224" s="110"/>
      <c r="VAW224" s="110"/>
      <c r="VAX224" s="110"/>
      <c r="VAY224" s="110"/>
      <c r="VAZ224" s="110"/>
      <c r="VBA224" s="110"/>
      <c r="VBB224" s="110"/>
      <c r="VBC224" s="110"/>
      <c r="VBD224" s="110"/>
      <c r="VBE224" s="110"/>
      <c r="VBF224" s="110"/>
      <c r="VBG224" s="110"/>
      <c r="VBH224" s="110"/>
      <c r="VBI224" s="110"/>
      <c r="VBJ224" s="110"/>
      <c r="VBK224" s="110"/>
      <c r="VBL224" s="110"/>
      <c r="VBM224" s="110"/>
      <c r="VBN224" s="110"/>
      <c r="VBO224" s="110"/>
      <c r="VBP224" s="110"/>
      <c r="VBQ224" s="110"/>
      <c r="VBR224" s="110"/>
      <c r="VBS224" s="110"/>
      <c r="VBT224" s="110"/>
      <c r="VBU224" s="110"/>
      <c r="VBV224" s="110"/>
      <c r="VBW224" s="110"/>
      <c r="VBX224" s="110"/>
      <c r="VBY224" s="110"/>
      <c r="VBZ224" s="110"/>
      <c r="VCA224" s="110"/>
      <c r="VCB224" s="110"/>
      <c r="VCC224" s="110"/>
      <c r="VCD224" s="110"/>
      <c r="VCE224" s="110"/>
      <c r="VCF224" s="110"/>
      <c r="VCG224" s="110"/>
      <c r="VCH224" s="110"/>
      <c r="VCI224" s="110"/>
      <c r="VCJ224" s="110"/>
      <c r="VCK224" s="110"/>
      <c r="VCL224" s="110"/>
      <c r="VCM224" s="110"/>
      <c r="VCN224" s="110"/>
      <c r="VCO224" s="110"/>
      <c r="VCP224" s="110"/>
      <c r="VCQ224" s="110"/>
      <c r="VCR224" s="110"/>
      <c r="VCS224" s="110"/>
      <c r="VCT224" s="110"/>
      <c r="VCU224" s="110"/>
      <c r="VCV224" s="110"/>
      <c r="VCW224" s="110"/>
      <c r="VCX224" s="110"/>
      <c r="VCY224" s="110"/>
      <c r="VCZ224" s="110"/>
      <c r="VDA224" s="110"/>
      <c r="VDB224" s="110"/>
      <c r="VDC224" s="110"/>
      <c r="VDD224" s="110"/>
      <c r="VDE224" s="110"/>
      <c r="VDF224" s="110"/>
      <c r="VDG224" s="110"/>
      <c r="VDH224" s="110"/>
      <c r="VDI224" s="110"/>
      <c r="VDJ224" s="110"/>
      <c r="VDK224" s="110"/>
      <c r="VDL224" s="110"/>
      <c r="VDM224" s="110"/>
      <c r="VDN224" s="110"/>
      <c r="VDO224" s="110"/>
      <c r="VDP224" s="110"/>
      <c r="VDQ224" s="110"/>
      <c r="VDR224" s="110"/>
      <c r="VDS224" s="110"/>
      <c r="VDT224" s="110"/>
      <c r="VDU224" s="110"/>
      <c r="VDV224" s="110"/>
      <c r="VDW224" s="110"/>
      <c r="VDX224" s="110"/>
      <c r="VDY224" s="110"/>
      <c r="VDZ224" s="110"/>
      <c r="VEA224" s="110"/>
      <c r="VEB224" s="110"/>
      <c r="VEC224" s="110"/>
      <c r="VED224" s="110"/>
      <c r="VEE224" s="110"/>
      <c r="VEF224" s="110"/>
      <c r="VEG224" s="110"/>
      <c r="VEH224" s="110"/>
      <c r="VEI224" s="110"/>
      <c r="VEJ224" s="110"/>
      <c r="VEK224" s="110"/>
      <c r="VEL224" s="110"/>
      <c r="VEM224" s="110"/>
      <c r="VEN224" s="110"/>
      <c r="VEO224" s="110"/>
      <c r="VEP224" s="110"/>
      <c r="VEQ224" s="110"/>
      <c r="VER224" s="110"/>
      <c r="VES224" s="110"/>
      <c r="VET224" s="110"/>
      <c r="VEU224" s="110"/>
      <c r="VEV224" s="110"/>
      <c r="VEW224" s="110"/>
      <c r="VEX224" s="110"/>
      <c r="VEY224" s="110"/>
      <c r="VEZ224" s="110"/>
      <c r="VFA224" s="110"/>
      <c r="VFB224" s="110"/>
      <c r="VFC224" s="110"/>
      <c r="VFD224" s="110"/>
      <c r="VFE224" s="110"/>
      <c r="VFF224" s="110"/>
      <c r="VFG224" s="110"/>
      <c r="VFH224" s="110"/>
      <c r="VFI224" s="110"/>
      <c r="VFJ224" s="110"/>
      <c r="VFK224" s="110"/>
      <c r="VFL224" s="110"/>
      <c r="VFM224" s="110"/>
      <c r="VFN224" s="110"/>
      <c r="VFO224" s="110"/>
      <c r="VFP224" s="110"/>
      <c r="VFQ224" s="110"/>
      <c r="VFR224" s="110"/>
      <c r="VFS224" s="110"/>
      <c r="VFT224" s="110"/>
      <c r="VFU224" s="110"/>
      <c r="VFV224" s="110"/>
      <c r="VFW224" s="110"/>
      <c r="VFX224" s="110"/>
      <c r="VFY224" s="110"/>
      <c r="VFZ224" s="110"/>
      <c r="VGA224" s="110"/>
      <c r="VGB224" s="110"/>
      <c r="VGC224" s="110"/>
      <c r="VGD224" s="110"/>
      <c r="VGE224" s="110"/>
      <c r="VGF224" s="110"/>
      <c r="VGG224" s="110"/>
      <c r="VGH224" s="110"/>
      <c r="VGI224" s="110"/>
      <c r="VGJ224" s="110"/>
      <c r="VGK224" s="110"/>
      <c r="VGL224" s="110"/>
      <c r="VGM224" s="110"/>
      <c r="VGN224" s="110"/>
      <c r="VGO224" s="110"/>
      <c r="VGP224" s="110"/>
      <c r="VGQ224" s="110"/>
      <c r="VGR224" s="110"/>
      <c r="VGS224" s="110"/>
      <c r="VGT224" s="110"/>
      <c r="VGU224" s="110"/>
      <c r="VGV224" s="110"/>
      <c r="VGW224" s="110"/>
      <c r="VGX224" s="110"/>
      <c r="VGY224" s="110"/>
      <c r="VGZ224" s="110"/>
      <c r="VHA224" s="110"/>
      <c r="VHB224" s="110"/>
      <c r="VHC224" s="110"/>
      <c r="VHD224" s="110"/>
      <c r="VHE224" s="110"/>
      <c r="VHF224" s="110"/>
      <c r="VHG224" s="110"/>
      <c r="VHH224" s="110"/>
      <c r="VHI224" s="110"/>
      <c r="VHJ224" s="110"/>
      <c r="VHK224" s="110"/>
      <c r="VHL224" s="110"/>
      <c r="VHM224" s="110"/>
      <c r="VHN224" s="110"/>
      <c r="VHO224" s="110"/>
      <c r="VHP224" s="110"/>
      <c r="VHQ224" s="110"/>
      <c r="VHR224" s="110"/>
      <c r="VHS224" s="110"/>
      <c r="VHT224" s="110"/>
      <c r="VHU224" s="110"/>
      <c r="VHV224" s="110"/>
      <c r="VHW224" s="110"/>
      <c r="VHX224" s="110"/>
      <c r="VHY224" s="110"/>
      <c r="VHZ224" s="110"/>
      <c r="VIA224" s="110"/>
      <c r="VIB224" s="110"/>
      <c r="VIC224" s="110"/>
      <c r="VID224" s="110"/>
      <c r="VIE224" s="110"/>
      <c r="VIF224" s="110"/>
      <c r="VIG224" s="110"/>
      <c r="VIH224" s="110"/>
      <c r="VII224" s="110"/>
      <c r="VIJ224" s="110"/>
      <c r="VIK224" s="110"/>
      <c r="VIL224" s="110"/>
      <c r="VIM224" s="110"/>
      <c r="VIN224" s="110"/>
      <c r="VIO224" s="110"/>
      <c r="VIP224" s="110"/>
      <c r="VIQ224" s="110"/>
      <c r="VIR224" s="110"/>
      <c r="VIS224" s="110"/>
      <c r="VIT224" s="110"/>
      <c r="VIU224" s="110"/>
      <c r="VIV224" s="110"/>
      <c r="VIW224" s="110"/>
      <c r="VIX224" s="110"/>
      <c r="VIY224" s="110"/>
      <c r="VIZ224" s="110"/>
      <c r="VJA224" s="110"/>
      <c r="VJB224" s="110"/>
      <c r="VJC224" s="110"/>
      <c r="VJD224" s="110"/>
      <c r="VJE224" s="110"/>
      <c r="VJF224" s="110"/>
      <c r="VJG224" s="110"/>
      <c r="VJH224" s="110"/>
      <c r="VJI224" s="110"/>
      <c r="VJJ224" s="110"/>
      <c r="VJK224" s="110"/>
      <c r="VJL224" s="110"/>
      <c r="VJM224" s="110"/>
      <c r="VJN224" s="110"/>
      <c r="VJO224" s="110"/>
      <c r="VJP224" s="110"/>
      <c r="VJQ224" s="110"/>
      <c r="VJR224" s="110"/>
      <c r="VJS224" s="110"/>
      <c r="VJT224" s="110"/>
      <c r="VJU224" s="110"/>
      <c r="VJV224" s="110"/>
      <c r="VJW224" s="110"/>
      <c r="VJX224" s="110"/>
      <c r="VJY224" s="110"/>
      <c r="VJZ224" s="110"/>
      <c r="VKA224" s="110"/>
      <c r="VKB224" s="110"/>
      <c r="VKC224" s="110"/>
      <c r="VKD224" s="110"/>
      <c r="VKE224" s="110"/>
      <c r="VKF224" s="110"/>
      <c r="VKG224" s="110"/>
      <c r="VKH224" s="110"/>
      <c r="VKI224" s="110"/>
      <c r="VKJ224" s="110"/>
      <c r="VKK224" s="110"/>
      <c r="VKL224" s="110"/>
      <c r="VKM224" s="110"/>
      <c r="VKN224" s="110"/>
      <c r="VKO224" s="110"/>
      <c r="VKP224" s="110"/>
      <c r="VKQ224" s="110"/>
      <c r="VKR224" s="110"/>
      <c r="VKS224" s="110"/>
      <c r="VKT224" s="110"/>
      <c r="VKU224" s="110"/>
      <c r="VKV224" s="110"/>
      <c r="VKW224" s="110"/>
      <c r="VKX224" s="110"/>
      <c r="VKY224" s="110"/>
      <c r="VKZ224" s="110"/>
      <c r="VLA224" s="110"/>
      <c r="VLB224" s="110"/>
      <c r="VLC224" s="110"/>
      <c r="VLD224" s="110"/>
      <c r="VLE224" s="110"/>
      <c r="VLF224" s="110"/>
      <c r="VLG224" s="110"/>
      <c r="VLH224" s="110"/>
      <c r="VLI224" s="110"/>
      <c r="VLJ224" s="110"/>
      <c r="VLK224" s="110"/>
      <c r="VLL224" s="110"/>
      <c r="VLM224" s="110"/>
      <c r="VLN224" s="110"/>
      <c r="VLO224" s="110"/>
      <c r="VLP224" s="110"/>
      <c r="VLQ224" s="110"/>
      <c r="VLR224" s="110"/>
      <c r="VLS224" s="110"/>
      <c r="VLT224" s="110"/>
      <c r="VLU224" s="110"/>
      <c r="VLV224" s="110"/>
      <c r="VLW224" s="110"/>
      <c r="VLX224" s="110"/>
      <c r="VLY224" s="110"/>
      <c r="VLZ224" s="110"/>
      <c r="VMA224" s="110"/>
      <c r="VMB224" s="110"/>
      <c r="VMC224" s="110"/>
      <c r="VMD224" s="110"/>
      <c r="VME224" s="110"/>
      <c r="VMF224" s="110"/>
      <c r="VMG224" s="110"/>
      <c r="VMH224" s="110"/>
      <c r="VMI224" s="110"/>
      <c r="VMJ224" s="110"/>
      <c r="VMK224" s="110"/>
      <c r="VML224" s="110"/>
      <c r="VMM224" s="110"/>
      <c r="VMN224" s="110"/>
      <c r="VMO224" s="110"/>
      <c r="VMP224" s="110"/>
      <c r="VMQ224" s="110"/>
      <c r="VMR224" s="110"/>
      <c r="VMS224" s="110"/>
      <c r="VMT224" s="110"/>
      <c r="VMU224" s="110"/>
      <c r="VMV224" s="110"/>
      <c r="VMW224" s="110"/>
      <c r="VMX224" s="110"/>
      <c r="VMY224" s="110"/>
      <c r="VMZ224" s="110"/>
      <c r="VNA224" s="110"/>
      <c r="VNB224" s="110"/>
      <c r="VNC224" s="110"/>
      <c r="VND224" s="110"/>
      <c r="VNE224" s="110"/>
      <c r="VNF224" s="110"/>
      <c r="VNG224" s="110"/>
      <c r="VNH224" s="110"/>
      <c r="VNI224" s="110"/>
      <c r="VNJ224" s="110"/>
      <c r="VNK224" s="110"/>
      <c r="VNL224" s="110"/>
      <c r="VNM224" s="110"/>
      <c r="VNN224" s="110"/>
      <c r="VNO224" s="110"/>
      <c r="VNP224" s="110"/>
      <c r="VNQ224" s="110"/>
      <c r="VNR224" s="110"/>
      <c r="VNS224" s="110"/>
      <c r="VNT224" s="110"/>
      <c r="VNU224" s="110"/>
      <c r="VNV224" s="110"/>
      <c r="VNW224" s="110"/>
      <c r="VNX224" s="110"/>
      <c r="VNY224" s="110"/>
      <c r="VNZ224" s="110"/>
      <c r="VOA224" s="110"/>
      <c r="VOB224" s="110"/>
      <c r="VOC224" s="110"/>
      <c r="VOD224" s="110"/>
      <c r="VOE224" s="110"/>
      <c r="VOF224" s="110"/>
      <c r="VOG224" s="110"/>
      <c r="VOH224" s="110"/>
      <c r="VOI224" s="110"/>
      <c r="VOJ224" s="110"/>
      <c r="VOK224" s="110"/>
      <c r="VOL224" s="110"/>
      <c r="VOM224" s="110"/>
      <c r="VON224" s="110"/>
      <c r="VOO224" s="110"/>
      <c r="VOP224" s="110"/>
      <c r="VOQ224" s="110"/>
      <c r="VOR224" s="110"/>
      <c r="VOS224" s="110"/>
      <c r="VOT224" s="110"/>
      <c r="VOU224" s="110"/>
      <c r="VOV224" s="110"/>
      <c r="VOW224" s="110"/>
      <c r="VOX224" s="110"/>
      <c r="VOY224" s="110"/>
      <c r="VOZ224" s="110"/>
      <c r="VPA224" s="110"/>
      <c r="VPB224" s="110"/>
      <c r="VPC224" s="110"/>
      <c r="VPD224" s="110"/>
      <c r="VPE224" s="110"/>
      <c r="VPF224" s="110"/>
      <c r="VPG224" s="110"/>
      <c r="VPH224" s="110"/>
      <c r="VPI224" s="110"/>
      <c r="VPJ224" s="110"/>
      <c r="VPK224" s="110"/>
      <c r="VPL224" s="110"/>
      <c r="VPM224" s="110"/>
      <c r="VPN224" s="110"/>
      <c r="VPO224" s="110"/>
      <c r="VPP224" s="110"/>
      <c r="VPQ224" s="110"/>
      <c r="VPR224" s="110"/>
      <c r="VPS224" s="110"/>
      <c r="VPT224" s="110"/>
      <c r="VPU224" s="110"/>
      <c r="VPV224" s="110"/>
      <c r="VPW224" s="110"/>
      <c r="VPX224" s="110"/>
      <c r="VPY224" s="110"/>
      <c r="VPZ224" s="110"/>
      <c r="VQA224" s="110"/>
      <c r="VQB224" s="110"/>
      <c r="VQC224" s="110"/>
      <c r="VQD224" s="110"/>
      <c r="VQE224" s="110"/>
      <c r="VQF224" s="110"/>
      <c r="VQG224" s="110"/>
      <c r="VQH224" s="110"/>
      <c r="VQI224" s="110"/>
      <c r="VQJ224" s="110"/>
      <c r="VQK224" s="110"/>
      <c r="VQL224" s="110"/>
      <c r="VQM224" s="110"/>
      <c r="VQN224" s="110"/>
      <c r="VQO224" s="110"/>
      <c r="VQP224" s="110"/>
      <c r="VQQ224" s="110"/>
      <c r="VQR224" s="110"/>
      <c r="VQS224" s="110"/>
      <c r="VQT224" s="110"/>
      <c r="VQU224" s="110"/>
      <c r="VQV224" s="110"/>
      <c r="VQW224" s="110"/>
      <c r="VQX224" s="110"/>
      <c r="VQY224" s="110"/>
      <c r="VQZ224" s="110"/>
      <c r="VRA224" s="110"/>
      <c r="VRB224" s="110"/>
      <c r="VRC224" s="110"/>
      <c r="VRD224" s="110"/>
      <c r="VRE224" s="110"/>
      <c r="VRF224" s="110"/>
      <c r="VRG224" s="110"/>
      <c r="VRH224" s="110"/>
      <c r="VRI224" s="110"/>
      <c r="VRJ224" s="110"/>
      <c r="VRK224" s="110"/>
      <c r="VRL224" s="110"/>
      <c r="VRM224" s="110"/>
      <c r="VRN224" s="110"/>
      <c r="VRO224" s="110"/>
      <c r="VRP224" s="110"/>
      <c r="VRQ224" s="110"/>
      <c r="VRR224" s="110"/>
      <c r="VRS224" s="110"/>
      <c r="VRT224" s="110"/>
      <c r="VRU224" s="110"/>
      <c r="VRV224" s="110"/>
      <c r="VRW224" s="110"/>
      <c r="VRX224" s="110"/>
      <c r="VRY224" s="110"/>
      <c r="VRZ224" s="110"/>
      <c r="VSA224" s="110"/>
      <c r="VSB224" s="110"/>
      <c r="VSC224" s="110"/>
      <c r="VSD224" s="110"/>
      <c r="VSE224" s="110"/>
      <c r="VSF224" s="110"/>
      <c r="VSG224" s="110"/>
      <c r="VSH224" s="110"/>
      <c r="VSI224" s="110"/>
      <c r="VSJ224" s="110"/>
      <c r="VSK224" s="110"/>
      <c r="VSL224" s="110"/>
      <c r="VSM224" s="110"/>
      <c r="VSN224" s="110"/>
      <c r="VSO224" s="110"/>
      <c r="VSP224" s="110"/>
      <c r="VSQ224" s="110"/>
      <c r="VSR224" s="110"/>
      <c r="VSS224" s="110"/>
      <c r="VST224" s="110"/>
      <c r="VSU224" s="110"/>
      <c r="VSV224" s="110"/>
      <c r="VSW224" s="110"/>
      <c r="VSX224" s="110"/>
      <c r="VSY224" s="110"/>
      <c r="VSZ224" s="110"/>
      <c r="VTA224" s="110"/>
      <c r="VTB224" s="110"/>
      <c r="VTC224" s="110"/>
      <c r="VTD224" s="110"/>
      <c r="VTE224" s="110"/>
      <c r="VTF224" s="110"/>
      <c r="VTG224" s="110"/>
      <c r="VTH224" s="110"/>
      <c r="VTI224" s="110"/>
      <c r="VTJ224" s="110"/>
      <c r="VTK224" s="110"/>
      <c r="VTL224" s="110"/>
      <c r="VTM224" s="110"/>
      <c r="VTN224" s="110"/>
      <c r="VTO224" s="110"/>
      <c r="VTP224" s="110"/>
      <c r="VTQ224" s="110"/>
      <c r="VTR224" s="110"/>
      <c r="VTS224" s="110"/>
      <c r="VTT224" s="110"/>
      <c r="VTU224" s="110"/>
      <c r="VTV224" s="110"/>
      <c r="VTW224" s="110"/>
      <c r="VTX224" s="110"/>
      <c r="VTY224" s="110"/>
      <c r="VTZ224" s="110"/>
      <c r="VUA224" s="110"/>
      <c r="VUB224" s="110"/>
      <c r="VUC224" s="110"/>
      <c r="VUD224" s="110"/>
      <c r="VUE224" s="110"/>
      <c r="VUF224" s="110"/>
      <c r="VUG224" s="110"/>
      <c r="VUH224" s="110"/>
      <c r="VUI224" s="110"/>
      <c r="VUJ224" s="110"/>
      <c r="VUK224" s="110"/>
      <c r="VUL224" s="110"/>
      <c r="VUM224" s="110"/>
      <c r="VUN224" s="110"/>
      <c r="VUO224" s="110"/>
      <c r="VUP224" s="110"/>
      <c r="VUQ224" s="110"/>
      <c r="VUR224" s="110"/>
      <c r="VUS224" s="110"/>
      <c r="VUT224" s="110"/>
      <c r="VUU224" s="110"/>
      <c r="VUV224" s="110"/>
      <c r="VUW224" s="110"/>
      <c r="VUX224" s="110"/>
      <c r="VUY224" s="110"/>
      <c r="VUZ224" s="110"/>
      <c r="VVA224" s="110"/>
      <c r="VVB224" s="110"/>
      <c r="VVC224" s="110"/>
      <c r="VVD224" s="110"/>
      <c r="VVE224" s="110"/>
      <c r="VVF224" s="110"/>
      <c r="VVG224" s="110"/>
      <c r="VVH224" s="110"/>
      <c r="VVI224" s="110"/>
      <c r="VVJ224" s="110"/>
      <c r="VVK224" s="110"/>
      <c r="VVL224" s="110"/>
      <c r="VVM224" s="110"/>
      <c r="VVN224" s="110"/>
      <c r="VVO224" s="110"/>
      <c r="VVP224" s="110"/>
      <c r="VVQ224" s="110"/>
      <c r="VVR224" s="110"/>
      <c r="VVS224" s="110"/>
      <c r="VVT224" s="110"/>
      <c r="VVU224" s="110"/>
      <c r="VVV224" s="110"/>
      <c r="VVW224" s="110"/>
      <c r="VVX224" s="110"/>
      <c r="VVY224" s="110"/>
      <c r="VVZ224" s="110"/>
      <c r="VWA224" s="110"/>
      <c r="VWB224" s="110"/>
      <c r="VWC224" s="110"/>
      <c r="VWD224" s="110"/>
      <c r="VWE224" s="110"/>
      <c r="VWF224" s="110"/>
      <c r="VWG224" s="110"/>
      <c r="VWH224" s="110"/>
      <c r="VWI224" s="110"/>
      <c r="VWJ224" s="110"/>
      <c r="VWK224" s="110"/>
      <c r="VWL224" s="110"/>
      <c r="VWM224" s="110"/>
      <c r="VWN224" s="110"/>
      <c r="VWO224" s="110"/>
      <c r="VWP224" s="110"/>
      <c r="VWQ224" s="110"/>
      <c r="VWR224" s="110"/>
      <c r="VWS224" s="110"/>
      <c r="VWT224" s="110"/>
      <c r="VWU224" s="110"/>
      <c r="VWV224" s="110"/>
      <c r="VWW224" s="110"/>
      <c r="VWX224" s="110"/>
      <c r="VWY224" s="110"/>
      <c r="VWZ224" s="110"/>
      <c r="VXA224" s="110"/>
      <c r="VXB224" s="110"/>
      <c r="VXC224" s="110"/>
      <c r="VXD224" s="110"/>
      <c r="VXE224" s="110"/>
      <c r="VXF224" s="110"/>
      <c r="VXG224" s="110"/>
      <c r="VXH224" s="110"/>
      <c r="VXI224" s="110"/>
      <c r="VXJ224" s="110"/>
      <c r="VXK224" s="110"/>
      <c r="VXL224" s="110"/>
      <c r="VXM224" s="110"/>
      <c r="VXN224" s="110"/>
      <c r="VXO224" s="110"/>
      <c r="VXP224" s="110"/>
      <c r="VXQ224" s="110"/>
      <c r="VXR224" s="110"/>
      <c r="VXS224" s="110"/>
      <c r="VXT224" s="110"/>
      <c r="VXU224" s="110"/>
      <c r="VXV224" s="110"/>
      <c r="VXW224" s="110"/>
      <c r="VXX224" s="110"/>
      <c r="VXY224" s="110"/>
      <c r="VXZ224" s="110"/>
      <c r="VYA224" s="110"/>
      <c r="VYB224" s="110"/>
      <c r="VYC224" s="110"/>
      <c r="VYD224" s="110"/>
      <c r="VYE224" s="110"/>
      <c r="VYF224" s="110"/>
      <c r="VYG224" s="110"/>
      <c r="VYH224" s="110"/>
      <c r="VYI224" s="110"/>
      <c r="VYJ224" s="110"/>
      <c r="VYK224" s="110"/>
      <c r="VYL224" s="110"/>
      <c r="VYM224" s="110"/>
      <c r="VYN224" s="110"/>
      <c r="VYO224" s="110"/>
      <c r="VYP224" s="110"/>
      <c r="VYQ224" s="110"/>
      <c r="VYR224" s="110"/>
      <c r="VYS224" s="110"/>
      <c r="VYT224" s="110"/>
      <c r="VYU224" s="110"/>
      <c r="VYV224" s="110"/>
      <c r="VYW224" s="110"/>
      <c r="VYX224" s="110"/>
      <c r="VYY224" s="110"/>
      <c r="VYZ224" s="110"/>
      <c r="VZA224" s="110"/>
      <c r="VZB224" s="110"/>
      <c r="VZC224" s="110"/>
      <c r="VZD224" s="110"/>
      <c r="VZE224" s="110"/>
      <c r="VZF224" s="110"/>
      <c r="VZG224" s="110"/>
      <c r="VZH224" s="110"/>
      <c r="VZI224" s="110"/>
      <c r="VZJ224" s="110"/>
      <c r="VZK224" s="110"/>
      <c r="VZL224" s="110"/>
      <c r="VZM224" s="110"/>
      <c r="VZN224" s="110"/>
      <c r="VZO224" s="110"/>
      <c r="VZP224" s="110"/>
      <c r="VZQ224" s="110"/>
      <c r="VZR224" s="110"/>
      <c r="VZS224" s="110"/>
      <c r="VZT224" s="110"/>
      <c r="VZU224" s="110"/>
      <c r="VZV224" s="110"/>
      <c r="VZW224" s="110"/>
      <c r="VZX224" s="110"/>
      <c r="VZY224" s="110"/>
      <c r="VZZ224" s="110"/>
      <c r="WAA224" s="110"/>
      <c r="WAB224" s="110"/>
      <c r="WAC224" s="110"/>
      <c r="WAD224" s="110"/>
      <c r="WAE224" s="110"/>
      <c r="WAF224" s="110"/>
      <c r="WAG224" s="110"/>
      <c r="WAH224" s="110"/>
      <c r="WAI224" s="110"/>
      <c r="WAJ224" s="110"/>
      <c r="WAK224" s="110"/>
      <c r="WAL224" s="110"/>
      <c r="WAM224" s="110"/>
      <c r="WAN224" s="110"/>
      <c r="WAO224" s="110"/>
      <c r="WAP224" s="110"/>
      <c r="WAQ224" s="110"/>
      <c r="WAR224" s="110"/>
      <c r="WAS224" s="110"/>
      <c r="WAT224" s="110"/>
      <c r="WAU224" s="110"/>
      <c r="WAV224" s="110"/>
      <c r="WAW224" s="110"/>
      <c r="WAX224" s="110"/>
      <c r="WAY224" s="110"/>
      <c r="WAZ224" s="110"/>
      <c r="WBA224" s="110"/>
      <c r="WBB224" s="110"/>
      <c r="WBC224" s="110"/>
      <c r="WBD224" s="110"/>
      <c r="WBE224" s="110"/>
      <c r="WBF224" s="110"/>
      <c r="WBG224" s="110"/>
      <c r="WBH224" s="110"/>
      <c r="WBI224" s="110"/>
      <c r="WBJ224" s="110"/>
      <c r="WBK224" s="110"/>
      <c r="WBL224" s="110"/>
      <c r="WBM224" s="110"/>
      <c r="WBN224" s="110"/>
      <c r="WBO224" s="110"/>
      <c r="WBP224" s="110"/>
      <c r="WBQ224" s="110"/>
      <c r="WBR224" s="110"/>
      <c r="WBS224" s="110"/>
      <c r="WBT224" s="110"/>
      <c r="WBU224" s="110"/>
      <c r="WBV224" s="110"/>
      <c r="WBW224" s="110"/>
      <c r="WBX224" s="110"/>
      <c r="WBY224" s="110"/>
      <c r="WBZ224" s="110"/>
      <c r="WCA224" s="110"/>
      <c r="WCB224" s="110"/>
      <c r="WCC224" s="110"/>
      <c r="WCD224" s="110"/>
      <c r="WCE224" s="110"/>
      <c r="WCF224" s="110"/>
      <c r="WCG224" s="110"/>
      <c r="WCH224" s="110"/>
      <c r="WCI224" s="110"/>
      <c r="WCJ224" s="110"/>
      <c r="WCK224" s="110"/>
      <c r="WCL224" s="110"/>
      <c r="WCM224" s="110"/>
      <c r="WCN224" s="110"/>
      <c r="WCO224" s="110"/>
      <c r="WCP224" s="110"/>
      <c r="WCQ224" s="110"/>
      <c r="WCR224" s="110"/>
      <c r="WCS224" s="110"/>
      <c r="WCT224" s="110"/>
      <c r="WCU224" s="110"/>
      <c r="WCV224" s="110"/>
      <c r="WCW224" s="110"/>
      <c r="WCX224" s="110"/>
      <c r="WCY224" s="110"/>
      <c r="WCZ224" s="110"/>
      <c r="WDA224" s="110"/>
      <c r="WDB224" s="110"/>
      <c r="WDC224" s="110"/>
      <c r="WDD224" s="110"/>
      <c r="WDE224" s="110"/>
      <c r="WDF224" s="110"/>
      <c r="WDG224" s="110"/>
      <c r="WDH224" s="110"/>
      <c r="WDI224" s="110"/>
      <c r="WDJ224" s="110"/>
      <c r="WDK224" s="110"/>
      <c r="WDL224" s="110"/>
      <c r="WDM224" s="110"/>
      <c r="WDN224" s="110"/>
      <c r="WDO224" s="110"/>
      <c r="WDP224" s="110"/>
      <c r="WDQ224" s="110"/>
      <c r="WDR224" s="110"/>
      <c r="WDS224" s="110"/>
      <c r="WDT224" s="110"/>
      <c r="WDU224" s="110"/>
      <c r="WDV224" s="110"/>
      <c r="WDW224" s="110"/>
      <c r="WDX224" s="110"/>
      <c r="WDY224" s="110"/>
      <c r="WDZ224" s="110"/>
      <c r="WEA224" s="110"/>
      <c r="WEB224" s="110"/>
      <c r="WEC224" s="110"/>
      <c r="WED224" s="110"/>
      <c r="WEE224" s="110"/>
      <c r="WEF224" s="110"/>
      <c r="WEG224" s="110"/>
      <c r="WEH224" s="110"/>
      <c r="WEI224" s="110"/>
      <c r="WEJ224" s="110"/>
      <c r="WEK224" s="110"/>
      <c r="WEL224" s="110"/>
      <c r="WEM224" s="110"/>
      <c r="WEN224" s="110"/>
      <c r="WEO224" s="110"/>
      <c r="WEP224" s="110"/>
      <c r="WEQ224" s="110"/>
      <c r="WER224" s="110"/>
      <c r="WES224" s="110"/>
      <c r="WET224" s="110"/>
      <c r="WEU224" s="110"/>
      <c r="WEV224" s="110"/>
      <c r="WEW224" s="110"/>
      <c r="WEX224" s="110"/>
      <c r="WEY224" s="110"/>
      <c r="WEZ224" s="110"/>
      <c r="WFA224" s="110"/>
      <c r="WFB224" s="110"/>
      <c r="WFC224" s="110"/>
      <c r="WFD224" s="110"/>
      <c r="WFE224" s="110"/>
      <c r="WFF224" s="110"/>
      <c r="WFG224" s="110"/>
      <c r="WFH224" s="110"/>
      <c r="WFI224" s="110"/>
      <c r="WFJ224" s="110"/>
      <c r="WFK224" s="110"/>
      <c r="WFL224" s="110"/>
      <c r="WFM224" s="110"/>
      <c r="WFN224" s="110"/>
      <c r="WFO224" s="110"/>
      <c r="WFP224" s="110"/>
      <c r="WFQ224" s="110"/>
      <c r="WFR224" s="110"/>
      <c r="WFS224" s="110"/>
      <c r="WFT224" s="110"/>
      <c r="WFU224" s="110"/>
      <c r="WFV224" s="110"/>
      <c r="WFW224" s="110"/>
      <c r="WFX224" s="110"/>
      <c r="WFY224" s="110"/>
      <c r="WFZ224" s="110"/>
      <c r="WGA224" s="110"/>
      <c r="WGB224" s="110"/>
      <c r="WGC224" s="110"/>
      <c r="WGD224" s="110"/>
      <c r="WGE224" s="110"/>
      <c r="WGF224" s="110"/>
      <c r="WGG224" s="110"/>
      <c r="WGH224" s="110"/>
      <c r="WGI224" s="110"/>
      <c r="WGJ224" s="110"/>
      <c r="WGK224" s="110"/>
      <c r="WGL224" s="110"/>
      <c r="WGM224" s="110"/>
      <c r="WGN224" s="110"/>
      <c r="WGO224" s="110"/>
      <c r="WGP224" s="110"/>
      <c r="WGQ224" s="110"/>
      <c r="WGR224" s="110"/>
      <c r="WGS224" s="110"/>
      <c r="WGT224" s="110"/>
      <c r="WGU224" s="110"/>
      <c r="WGV224" s="110"/>
      <c r="WGW224" s="110"/>
      <c r="WGX224" s="110"/>
      <c r="WGY224" s="110"/>
      <c r="WGZ224" s="110"/>
      <c r="WHA224" s="110"/>
      <c r="WHB224" s="110"/>
      <c r="WHC224" s="110"/>
      <c r="WHD224" s="110"/>
      <c r="WHE224" s="110"/>
      <c r="WHF224" s="110"/>
      <c r="WHG224" s="110"/>
      <c r="WHH224" s="110"/>
      <c r="WHI224" s="110"/>
      <c r="WHJ224" s="110"/>
      <c r="WHK224" s="110"/>
      <c r="WHL224" s="110"/>
      <c r="WHM224" s="110"/>
      <c r="WHN224" s="110"/>
      <c r="WHO224" s="110"/>
      <c r="WHP224" s="110"/>
      <c r="WHQ224" s="110"/>
      <c r="WHR224" s="110"/>
      <c r="WHS224" s="110"/>
      <c r="WHT224" s="110"/>
      <c r="WHU224" s="110"/>
      <c r="WHV224" s="110"/>
      <c r="WHW224" s="110"/>
      <c r="WHX224" s="110"/>
      <c r="WHY224" s="110"/>
      <c r="WHZ224" s="110"/>
      <c r="WIA224" s="110"/>
      <c r="WIB224" s="110"/>
      <c r="WIC224" s="110"/>
      <c r="WID224" s="110"/>
      <c r="WIE224" s="110"/>
      <c r="WIF224" s="110"/>
      <c r="WIG224" s="110"/>
      <c r="WIH224" s="110"/>
      <c r="WII224" s="110"/>
      <c r="WIJ224" s="110"/>
      <c r="WIK224" s="110"/>
      <c r="WIL224" s="110"/>
      <c r="WIM224" s="110"/>
      <c r="WIN224" s="110"/>
      <c r="WIO224" s="110"/>
      <c r="WIP224" s="110"/>
      <c r="WIQ224" s="110"/>
      <c r="WIR224" s="110"/>
      <c r="WIS224" s="110"/>
      <c r="WIT224" s="110"/>
      <c r="WIU224" s="110"/>
      <c r="WIV224" s="110"/>
      <c r="WIW224" s="110"/>
      <c r="WIX224" s="110"/>
      <c r="WIY224" s="110"/>
      <c r="WIZ224" s="110"/>
      <c r="WJA224" s="110"/>
      <c r="WJB224" s="110"/>
      <c r="WJC224" s="110"/>
      <c r="WJD224" s="110"/>
      <c r="WJE224" s="110"/>
      <c r="WJF224" s="110"/>
      <c r="WJG224" s="110"/>
      <c r="WJH224" s="110"/>
      <c r="WJI224" s="110"/>
      <c r="WJJ224" s="110"/>
      <c r="WJK224" s="110"/>
      <c r="WJL224" s="110"/>
      <c r="WJM224" s="110"/>
      <c r="WJN224" s="110"/>
      <c r="WJO224" s="110"/>
      <c r="WJP224" s="110"/>
      <c r="WJQ224" s="110"/>
      <c r="WJR224" s="110"/>
      <c r="WJS224" s="110"/>
      <c r="WJT224" s="110"/>
      <c r="WJU224" s="110"/>
      <c r="WJV224" s="110"/>
      <c r="WJW224" s="110"/>
      <c r="WJX224" s="110"/>
      <c r="WJY224" s="110"/>
      <c r="WJZ224" s="110"/>
      <c r="WKA224" s="110"/>
      <c r="WKB224" s="110"/>
      <c r="WKC224" s="110"/>
      <c r="WKD224" s="110"/>
      <c r="WKE224" s="110"/>
      <c r="WKF224" s="110"/>
      <c r="WKG224" s="110"/>
      <c r="WKH224" s="110"/>
      <c r="WKI224" s="110"/>
      <c r="WKJ224" s="110"/>
      <c r="WKK224" s="110"/>
      <c r="WKL224" s="110"/>
      <c r="WKM224" s="110"/>
      <c r="WKN224" s="110"/>
      <c r="WKO224" s="110"/>
      <c r="WKP224" s="110"/>
      <c r="WKQ224" s="110"/>
      <c r="WKR224" s="110"/>
      <c r="WKS224" s="110"/>
      <c r="WKT224" s="110"/>
      <c r="WKU224" s="110"/>
      <c r="WKV224" s="110"/>
      <c r="WKW224" s="110"/>
      <c r="WKX224" s="110"/>
      <c r="WKY224" s="110"/>
      <c r="WKZ224" s="110"/>
      <c r="WLA224" s="110"/>
      <c r="WLB224" s="110"/>
      <c r="WLC224" s="110"/>
      <c r="WLD224" s="110"/>
      <c r="WLE224" s="110"/>
      <c r="WLF224" s="110"/>
      <c r="WLG224" s="110"/>
      <c r="WLH224" s="110"/>
      <c r="WLI224" s="110"/>
      <c r="WLJ224" s="110"/>
      <c r="WLK224" s="110"/>
      <c r="WLL224" s="110"/>
      <c r="WLM224" s="110"/>
      <c r="WLN224" s="110"/>
      <c r="WLO224" s="110"/>
      <c r="WLP224" s="110"/>
      <c r="WLQ224" s="110"/>
      <c r="WLR224" s="110"/>
      <c r="WLS224" s="110"/>
      <c r="WLT224" s="110"/>
      <c r="WLU224" s="110"/>
      <c r="WLV224" s="110"/>
      <c r="WLW224" s="110"/>
      <c r="WLX224" s="110"/>
      <c r="WLY224" s="110"/>
      <c r="WLZ224" s="110"/>
      <c r="WMA224" s="110"/>
      <c r="WMB224" s="110"/>
      <c r="WMC224" s="110"/>
      <c r="WMD224" s="110"/>
      <c r="WME224" s="110"/>
      <c r="WMF224" s="110"/>
      <c r="WMG224" s="110"/>
      <c r="WMH224" s="110"/>
      <c r="WMI224" s="110"/>
      <c r="WMJ224" s="110"/>
      <c r="WMK224" s="110"/>
      <c r="WML224" s="110"/>
      <c r="WMM224" s="110"/>
      <c r="WMN224" s="110"/>
      <c r="WMO224" s="110"/>
      <c r="WMP224" s="110"/>
      <c r="WMQ224" s="110"/>
      <c r="WMR224" s="110"/>
      <c r="WMS224" s="110"/>
      <c r="WMT224" s="110"/>
      <c r="WMU224" s="110"/>
      <c r="WMV224" s="110"/>
      <c r="WMW224" s="110"/>
      <c r="WMX224" s="110"/>
      <c r="WMY224" s="110"/>
      <c r="WMZ224" s="110"/>
      <c r="WNA224" s="110"/>
      <c r="WNB224" s="110"/>
      <c r="WNC224" s="110"/>
      <c r="WND224" s="110"/>
      <c r="WNE224" s="110"/>
      <c r="WNF224" s="110"/>
      <c r="WNG224" s="110"/>
      <c r="WNH224" s="110"/>
      <c r="WNI224" s="110"/>
      <c r="WNJ224" s="110"/>
      <c r="WNK224" s="110"/>
      <c r="WNL224" s="110"/>
      <c r="WNM224" s="110"/>
      <c r="WNN224" s="110"/>
      <c r="WNO224" s="110"/>
      <c r="WNP224" s="110"/>
      <c r="WNQ224" s="110"/>
      <c r="WNR224" s="110"/>
      <c r="WNS224" s="110"/>
      <c r="WNT224" s="110"/>
      <c r="WNU224" s="110"/>
      <c r="WNV224" s="110"/>
      <c r="WNW224" s="110"/>
      <c r="WNX224" s="110"/>
      <c r="WNY224" s="110"/>
      <c r="WNZ224" s="110"/>
      <c r="WOA224" s="110"/>
      <c r="WOB224" s="110"/>
      <c r="WOC224" s="110"/>
      <c r="WOD224" s="110"/>
      <c r="WOE224" s="110"/>
      <c r="WOF224" s="110"/>
      <c r="WOG224" s="110"/>
      <c r="WOH224" s="110"/>
      <c r="WOI224" s="110"/>
      <c r="WOJ224" s="110"/>
      <c r="WOK224" s="110"/>
      <c r="WOL224" s="110"/>
      <c r="WOM224" s="110"/>
      <c r="WON224" s="110"/>
      <c r="WOO224" s="110"/>
      <c r="WOP224" s="110"/>
      <c r="WOQ224" s="110"/>
      <c r="WOR224" s="110"/>
      <c r="WOS224" s="110"/>
      <c r="WOT224" s="110"/>
      <c r="WOU224" s="110"/>
      <c r="WOV224" s="110"/>
      <c r="WOW224" s="110"/>
      <c r="WOX224" s="110"/>
      <c r="WOY224" s="110"/>
      <c r="WOZ224" s="110"/>
      <c r="WPA224" s="110"/>
      <c r="WPB224" s="110"/>
      <c r="WPC224" s="110"/>
      <c r="WPD224" s="110"/>
      <c r="WPE224" s="110"/>
      <c r="WPF224" s="110"/>
      <c r="WPG224" s="110"/>
      <c r="WPH224" s="110"/>
      <c r="WPI224" s="110"/>
      <c r="WPJ224" s="110"/>
      <c r="WPK224" s="110"/>
      <c r="WPL224" s="110"/>
      <c r="WPM224" s="110"/>
      <c r="WPN224" s="110"/>
      <c r="WPO224" s="110"/>
      <c r="WPP224" s="110"/>
      <c r="WPQ224" s="110"/>
      <c r="WPR224" s="110"/>
      <c r="WPS224" s="110"/>
      <c r="WPT224" s="110"/>
      <c r="WPU224" s="110"/>
      <c r="WPV224" s="110"/>
      <c r="WPW224" s="110"/>
      <c r="WPX224" s="110"/>
      <c r="WPY224" s="110"/>
      <c r="WPZ224" s="110"/>
      <c r="WQA224" s="110"/>
      <c r="WQB224" s="110"/>
      <c r="WQC224" s="110"/>
      <c r="WQD224" s="110"/>
      <c r="WQE224" s="110"/>
      <c r="WQF224" s="110"/>
      <c r="WQG224" s="110"/>
      <c r="WQH224" s="110"/>
      <c r="WQI224" s="110"/>
      <c r="WQJ224" s="110"/>
      <c r="WQK224" s="110"/>
      <c r="WQL224" s="110"/>
      <c r="WQM224" s="110"/>
      <c r="WQN224" s="110"/>
      <c r="WQO224" s="110"/>
      <c r="WQP224" s="110"/>
      <c r="WQQ224" s="110"/>
      <c r="WQR224" s="110"/>
      <c r="WQS224" s="110"/>
      <c r="WQT224" s="110"/>
      <c r="WQU224" s="110"/>
      <c r="WQV224" s="110"/>
      <c r="WQW224" s="110"/>
      <c r="WQX224" s="110"/>
      <c r="WQY224" s="110"/>
      <c r="WQZ224" s="110"/>
      <c r="WRA224" s="110"/>
      <c r="WRB224" s="110"/>
      <c r="WRC224" s="110"/>
      <c r="WRD224" s="110"/>
      <c r="WRE224" s="110"/>
      <c r="WRF224" s="110"/>
      <c r="WRG224" s="110"/>
      <c r="WRH224" s="110"/>
      <c r="WRI224" s="110"/>
      <c r="WRJ224" s="110"/>
      <c r="WRK224" s="110"/>
      <c r="WRL224" s="110"/>
      <c r="WRM224" s="110"/>
      <c r="WRN224" s="110"/>
      <c r="WRO224" s="110"/>
      <c r="WRP224" s="110"/>
      <c r="WRQ224" s="110"/>
      <c r="WRR224" s="110"/>
      <c r="WRS224" s="110"/>
      <c r="WRT224" s="110"/>
      <c r="WRU224" s="110"/>
      <c r="WRV224" s="110"/>
      <c r="WRW224" s="110"/>
      <c r="WRX224" s="110"/>
      <c r="WRY224" s="110"/>
      <c r="WRZ224" s="110"/>
      <c r="WSA224" s="110"/>
      <c r="WSB224" s="110"/>
      <c r="WSC224" s="110"/>
      <c r="WSD224" s="110"/>
      <c r="WSE224" s="110"/>
      <c r="WSF224" s="110"/>
      <c r="WSG224" s="110"/>
      <c r="WSH224" s="110"/>
      <c r="WSI224" s="110"/>
      <c r="WSJ224" s="110"/>
      <c r="WSK224" s="110"/>
      <c r="WSL224" s="110"/>
      <c r="WSM224" s="110"/>
      <c r="WSN224" s="110"/>
      <c r="WSO224" s="110"/>
      <c r="WSP224" s="110"/>
      <c r="WSQ224" s="110"/>
      <c r="WSR224" s="110"/>
      <c r="WSS224" s="110"/>
      <c r="WST224" s="110"/>
      <c r="WSU224" s="110"/>
      <c r="WSV224" s="110"/>
      <c r="WSW224" s="110"/>
      <c r="WSX224" s="110"/>
      <c r="WSY224" s="110"/>
      <c r="WSZ224" s="110"/>
      <c r="WTA224" s="110"/>
      <c r="WTB224" s="110"/>
      <c r="WTC224" s="110"/>
      <c r="WTD224" s="110"/>
      <c r="WTE224" s="110"/>
      <c r="WTF224" s="110"/>
      <c r="WTG224" s="110"/>
      <c r="WTH224" s="110"/>
      <c r="WTI224" s="110"/>
      <c r="WTJ224" s="110"/>
      <c r="WTK224" s="110"/>
      <c r="WTL224" s="110"/>
      <c r="WTM224" s="110"/>
      <c r="WTN224" s="110"/>
      <c r="WTO224" s="110"/>
      <c r="WTP224" s="110"/>
      <c r="WTQ224" s="110"/>
      <c r="WTR224" s="110"/>
      <c r="WTS224" s="110"/>
      <c r="WTT224" s="110"/>
      <c r="WTU224" s="110"/>
      <c r="WTV224" s="110"/>
      <c r="WTW224" s="110"/>
      <c r="WTX224" s="110"/>
      <c r="WTY224" s="110"/>
      <c r="WTZ224" s="110"/>
      <c r="WUA224" s="110"/>
      <c r="WUB224" s="110"/>
      <c r="WUC224" s="110"/>
      <c r="WUD224" s="110"/>
      <c r="WUE224" s="110"/>
      <c r="WUF224" s="110"/>
      <c r="WUG224" s="110"/>
      <c r="WUH224" s="110"/>
      <c r="WUI224" s="110"/>
      <c r="WUJ224" s="110"/>
      <c r="WUK224" s="110"/>
      <c r="WUL224" s="110"/>
      <c r="WUM224" s="110"/>
      <c r="WUN224" s="110"/>
      <c r="WUO224" s="110"/>
      <c r="WUP224" s="110"/>
      <c r="WUQ224" s="110"/>
      <c r="WUR224" s="110"/>
      <c r="WUS224" s="110"/>
      <c r="WUT224" s="110"/>
      <c r="WUU224" s="110"/>
      <c r="WUV224" s="110"/>
      <c r="WUW224" s="110"/>
      <c r="WUX224" s="110"/>
      <c r="WUY224" s="110"/>
      <c r="WUZ224" s="110"/>
      <c r="WVA224" s="110"/>
      <c r="WVB224" s="110"/>
      <c r="WVC224" s="110"/>
      <c r="WVD224" s="110"/>
      <c r="WVE224" s="110"/>
      <c r="WVF224" s="110"/>
      <c r="WVG224" s="110"/>
      <c r="WVH224" s="110"/>
      <c r="WVI224" s="110"/>
      <c r="WVJ224" s="110"/>
      <c r="WVK224" s="110"/>
      <c r="WVL224" s="110"/>
      <c r="WVM224" s="110"/>
      <c r="WVN224" s="110"/>
      <c r="WVO224" s="110"/>
      <c r="WVP224" s="110"/>
      <c r="WVQ224" s="110"/>
      <c r="WVR224" s="110"/>
      <c r="WVS224" s="110"/>
      <c r="WVT224" s="110"/>
      <c r="WVU224" s="110"/>
      <c r="WVV224" s="110"/>
      <c r="WVW224" s="110"/>
      <c r="WVX224" s="110"/>
      <c r="WVY224" s="110"/>
      <c r="WVZ224" s="110"/>
      <c r="WWA224" s="110"/>
      <c r="WWB224" s="110"/>
      <c r="WWC224" s="110"/>
      <c r="WWD224" s="110"/>
      <c r="WWE224" s="110"/>
      <c r="WWF224" s="110"/>
      <c r="WWG224" s="110"/>
      <c r="WWH224" s="110"/>
      <c r="WWI224" s="110"/>
      <c r="WWJ224" s="110"/>
      <c r="WWK224" s="110"/>
      <c r="WWL224" s="110"/>
      <c r="WWM224" s="110"/>
      <c r="WWN224" s="110"/>
      <c r="WWO224" s="110"/>
      <c r="WWP224" s="110"/>
      <c r="WWQ224" s="110"/>
      <c r="WWR224" s="110"/>
      <c r="WWS224" s="110"/>
      <c r="WWT224" s="110"/>
      <c r="WWU224" s="110"/>
      <c r="WWV224" s="110"/>
      <c r="WWW224" s="110"/>
      <c r="WWX224" s="110"/>
      <c r="WWY224" s="110"/>
      <c r="WWZ224" s="110"/>
      <c r="WXA224" s="110"/>
      <c r="WXB224" s="110"/>
      <c r="WXC224" s="110"/>
      <c r="WXD224" s="110"/>
      <c r="WXE224" s="110"/>
      <c r="WXF224" s="110"/>
      <c r="WXG224" s="110"/>
      <c r="WXH224" s="110"/>
      <c r="WXI224" s="110"/>
      <c r="WXJ224" s="110"/>
      <c r="WXK224" s="110"/>
      <c r="WXL224" s="110"/>
      <c r="WXM224" s="110"/>
      <c r="WXN224" s="110"/>
      <c r="WXO224" s="110"/>
      <c r="WXP224" s="110"/>
      <c r="WXQ224" s="110"/>
      <c r="WXR224" s="110"/>
      <c r="WXS224" s="110"/>
      <c r="WXT224" s="110"/>
      <c r="WXU224" s="110"/>
      <c r="WXV224" s="110"/>
      <c r="WXW224" s="110"/>
      <c r="WXX224" s="110"/>
      <c r="WXY224" s="110"/>
      <c r="WXZ224" s="110"/>
      <c r="WYA224" s="110"/>
      <c r="WYB224" s="110"/>
      <c r="WYC224" s="110"/>
      <c r="WYD224" s="110"/>
      <c r="WYE224" s="110"/>
      <c r="WYF224" s="110"/>
      <c r="WYG224" s="110"/>
      <c r="WYH224" s="110"/>
      <c r="WYI224" s="110"/>
      <c r="WYJ224" s="110"/>
      <c r="WYK224" s="110"/>
      <c r="WYL224" s="110"/>
      <c r="WYM224" s="110"/>
      <c r="WYN224" s="110"/>
      <c r="WYO224" s="110"/>
      <c r="WYP224" s="110"/>
      <c r="WYQ224" s="110"/>
      <c r="WYR224" s="110"/>
      <c r="WYS224" s="110"/>
      <c r="WYT224" s="110"/>
      <c r="WYU224" s="110"/>
      <c r="WYV224" s="110"/>
      <c r="WYW224" s="110"/>
      <c r="WYX224" s="110"/>
      <c r="WYY224" s="110"/>
      <c r="WYZ224" s="110"/>
      <c r="WZA224" s="110"/>
      <c r="WZB224" s="110"/>
      <c r="WZC224" s="110"/>
      <c r="WZD224" s="110"/>
      <c r="WZE224" s="110"/>
      <c r="WZF224" s="110"/>
      <c r="WZG224" s="110"/>
      <c r="WZH224" s="110"/>
      <c r="WZI224" s="110"/>
      <c r="WZJ224" s="110"/>
      <c r="WZK224" s="110"/>
      <c r="WZL224" s="110"/>
      <c r="WZM224" s="110"/>
      <c r="WZN224" s="110"/>
      <c r="WZO224" s="110"/>
      <c r="WZP224" s="110"/>
      <c r="WZQ224" s="110"/>
      <c r="WZR224" s="110"/>
      <c r="WZS224" s="110"/>
      <c r="WZT224" s="110"/>
      <c r="WZU224" s="110"/>
      <c r="WZV224" s="110"/>
      <c r="WZW224" s="110"/>
      <c r="WZX224" s="110"/>
      <c r="WZY224" s="110"/>
      <c r="WZZ224" s="110"/>
      <c r="XAA224" s="110"/>
      <c r="XAB224" s="110"/>
      <c r="XAC224" s="110"/>
      <c r="XAD224" s="110"/>
      <c r="XAE224" s="110"/>
      <c r="XAF224" s="110"/>
      <c r="XAG224" s="110"/>
      <c r="XAH224" s="110"/>
      <c r="XAI224" s="110"/>
      <c r="XAJ224" s="110"/>
      <c r="XAK224" s="110"/>
      <c r="XAL224" s="110"/>
      <c r="XAM224" s="110"/>
      <c r="XAN224" s="110"/>
      <c r="XAO224" s="110"/>
      <c r="XAP224" s="110"/>
      <c r="XAQ224" s="110"/>
      <c r="XAR224" s="110"/>
      <c r="XAS224" s="110"/>
      <c r="XAT224" s="110"/>
      <c r="XAU224" s="110"/>
      <c r="XAV224" s="110"/>
      <c r="XAW224" s="110"/>
      <c r="XAX224" s="110"/>
      <c r="XAY224" s="110"/>
      <c r="XAZ224" s="110"/>
      <c r="XBA224" s="110"/>
      <c r="XBB224" s="110"/>
      <c r="XBC224" s="110"/>
      <c r="XBD224" s="110"/>
      <c r="XBE224" s="110"/>
      <c r="XBF224" s="110"/>
      <c r="XBG224" s="110"/>
      <c r="XBH224" s="110"/>
      <c r="XBI224" s="110"/>
      <c r="XBJ224" s="110"/>
      <c r="XBK224" s="110"/>
      <c r="XBL224" s="110"/>
      <c r="XBM224" s="110"/>
      <c r="XBN224" s="110"/>
      <c r="XBO224" s="110"/>
      <c r="XBP224" s="110"/>
      <c r="XBQ224" s="110"/>
      <c r="XBR224" s="110"/>
      <c r="XBS224" s="110"/>
      <c r="XBT224" s="110"/>
      <c r="XBU224" s="110"/>
      <c r="XBV224" s="110"/>
      <c r="XBW224" s="110"/>
      <c r="XBX224" s="110"/>
      <c r="XBY224" s="110"/>
      <c r="XBZ224" s="110"/>
      <c r="XCA224" s="110"/>
      <c r="XCB224" s="110"/>
      <c r="XCC224" s="110"/>
      <c r="XCD224" s="110"/>
      <c r="XCE224" s="110"/>
      <c r="XCF224" s="110"/>
      <c r="XCG224" s="110"/>
      <c r="XCH224" s="110"/>
      <c r="XCI224" s="110"/>
      <c r="XCJ224" s="110"/>
      <c r="XCK224" s="110"/>
      <c r="XCL224" s="110"/>
      <c r="XCM224" s="110"/>
      <c r="XCN224" s="110"/>
      <c r="XCO224" s="110"/>
      <c r="XCP224" s="110"/>
      <c r="XCQ224" s="110"/>
      <c r="XCR224" s="110"/>
      <c r="XCS224" s="110"/>
      <c r="XCT224" s="110"/>
      <c r="XCU224" s="110"/>
      <c r="XCV224" s="110"/>
      <c r="XCW224" s="110"/>
      <c r="XCX224" s="110"/>
      <c r="XCY224" s="110"/>
      <c r="XCZ224" s="110"/>
      <c r="XDA224" s="110"/>
      <c r="XDB224" s="110"/>
      <c r="XDC224" s="110"/>
      <c r="XDD224" s="110"/>
      <c r="XDE224" s="110"/>
      <c r="XDF224" s="110"/>
      <c r="XDG224" s="110"/>
      <c r="XDH224" s="110"/>
      <c r="XDI224" s="110"/>
      <c r="XDJ224" s="110"/>
      <c r="XDK224" s="110"/>
      <c r="XDL224" s="110"/>
      <c r="XDM224" s="110"/>
      <c r="XDN224" s="110"/>
      <c r="XDO224" s="110"/>
      <c r="XDP224" s="110"/>
      <c r="XDQ224" s="110"/>
      <c r="XDR224" s="110"/>
      <c r="XDS224" s="110"/>
      <c r="XDT224" s="110"/>
      <c r="XDU224" s="110"/>
      <c r="XDV224" s="110"/>
      <c r="XDW224" s="110"/>
      <c r="XDX224" s="110"/>
      <c r="XDY224" s="110"/>
      <c r="XDZ224" s="110"/>
      <c r="XEA224" s="110"/>
      <c r="XEB224" s="110"/>
      <c r="XEC224" s="110"/>
      <c r="XED224" s="110"/>
      <c r="XEE224" s="110"/>
      <c r="XEF224" s="110"/>
      <c r="XEG224" s="110"/>
      <c r="XEH224" s="110"/>
      <c r="XEI224" s="110"/>
      <c r="XEJ224" s="110"/>
      <c r="XEK224" s="110"/>
      <c r="XEL224" s="110"/>
      <c r="XEM224" s="110"/>
      <c r="XEN224" s="110"/>
      <c r="XEO224" s="110"/>
      <c r="XEP224" s="110"/>
      <c r="XEQ224" s="110"/>
      <c r="XER224" s="110"/>
      <c r="XES224" s="110"/>
      <c r="XET224" s="110"/>
      <c r="XEU224" s="110"/>
      <c r="XEV224" s="110"/>
      <c r="XEW224" s="110"/>
      <c r="XEX224" s="110"/>
      <c r="XEY224" s="110"/>
      <c r="XEZ224" s="110"/>
      <c r="XFA224" s="110"/>
      <c r="XFB224" s="110"/>
      <c r="XFC224" s="110"/>
    </row>
    <row r="225" s="107" customFormat="1" ht="30" customHeight="1" spans="1:260">
      <c r="A225" s="211" t="s">
        <v>3383</v>
      </c>
      <c r="B225" s="212"/>
      <c r="C225" s="212"/>
      <c r="D225" s="124">
        <f t="shared" si="28"/>
        <v>0</v>
      </c>
      <c r="E225" s="213"/>
      <c r="F225" s="213">
        <f t="shared" ref="F225:F228" si="37">H225+K225</f>
        <v>0</v>
      </c>
      <c r="G225" s="213"/>
      <c r="H225" s="214"/>
      <c r="I225" s="229"/>
      <c r="J225" s="229"/>
      <c r="K225" s="230"/>
      <c r="L225" s="231"/>
      <c r="M225" s="231"/>
      <c r="N225" s="232"/>
      <c r="O225" s="160"/>
      <c r="P225" s="109"/>
      <c r="Q225" s="109"/>
      <c r="R225" s="109"/>
      <c r="S225" s="109"/>
      <c r="T225" s="109"/>
      <c r="U225" s="109"/>
      <c r="V225" s="109"/>
      <c r="W225" s="109"/>
      <c r="X225" s="109"/>
      <c r="Y225" s="109"/>
      <c r="Z225" s="109"/>
      <c r="AA225" s="109"/>
      <c r="AB225" s="109"/>
      <c r="AC225" s="109"/>
      <c r="AD225" s="109"/>
      <c r="AE225" s="109"/>
      <c r="AF225" s="109"/>
      <c r="AG225" s="109"/>
      <c r="AH225" s="109"/>
      <c r="AI225" s="109"/>
      <c r="AJ225" s="109"/>
      <c r="AK225" s="109"/>
      <c r="AL225" s="109"/>
      <c r="AM225" s="109"/>
      <c r="AN225" s="109"/>
      <c r="AO225" s="109"/>
      <c r="AP225" s="109"/>
      <c r="AQ225" s="109"/>
      <c r="AR225" s="109"/>
      <c r="AS225" s="109"/>
      <c r="AT225" s="109"/>
      <c r="AU225" s="109"/>
      <c r="AV225" s="109"/>
      <c r="AW225" s="109"/>
      <c r="AX225" s="109"/>
      <c r="AY225" s="109"/>
      <c r="AZ225" s="109"/>
      <c r="BA225" s="109"/>
      <c r="BB225" s="109"/>
      <c r="BC225" s="109"/>
      <c r="BD225" s="109"/>
      <c r="BE225" s="109"/>
      <c r="BF225" s="109"/>
      <c r="BG225" s="109"/>
      <c r="BH225" s="109"/>
      <c r="BI225" s="109"/>
      <c r="BJ225" s="109"/>
      <c r="BK225" s="109"/>
      <c r="BL225" s="109"/>
      <c r="BM225" s="109"/>
      <c r="BN225" s="109"/>
      <c r="BO225" s="109"/>
      <c r="BP225" s="109"/>
      <c r="BQ225" s="109"/>
      <c r="BR225" s="109"/>
      <c r="BS225" s="109"/>
      <c r="BT225" s="109"/>
      <c r="BU225" s="109"/>
      <c r="BV225" s="109"/>
      <c r="BW225" s="109"/>
      <c r="BX225" s="109"/>
      <c r="BY225" s="109"/>
      <c r="BZ225" s="109"/>
      <c r="CA225" s="109"/>
      <c r="CB225" s="109"/>
      <c r="CC225" s="109"/>
      <c r="CD225" s="109"/>
      <c r="CE225" s="109"/>
      <c r="CF225" s="109"/>
      <c r="CG225" s="109"/>
      <c r="CH225" s="109"/>
      <c r="CI225" s="109"/>
      <c r="CJ225" s="109"/>
      <c r="CK225" s="109"/>
      <c r="CL225" s="109"/>
      <c r="CM225" s="109"/>
      <c r="CN225" s="109"/>
      <c r="CO225" s="109"/>
      <c r="CP225" s="109"/>
      <c r="CQ225" s="109"/>
      <c r="CR225" s="109"/>
      <c r="CS225" s="109"/>
      <c r="CT225" s="109"/>
      <c r="CU225" s="109"/>
      <c r="CV225" s="109"/>
      <c r="CW225" s="109"/>
      <c r="CX225" s="109"/>
      <c r="CY225" s="109"/>
      <c r="CZ225" s="109"/>
      <c r="DA225" s="109"/>
      <c r="DB225" s="109"/>
      <c r="DC225" s="109"/>
      <c r="DD225" s="109"/>
      <c r="DE225" s="109"/>
      <c r="DF225" s="109"/>
      <c r="DG225" s="109"/>
      <c r="DH225" s="109"/>
      <c r="DI225" s="109"/>
      <c r="DJ225" s="109"/>
      <c r="DK225" s="109"/>
      <c r="DL225" s="109"/>
      <c r="DM225" s="109"/>
      <c r="DN225" s="109"/>
      <c r="DO225" s="109"/>
      <c r="DP225" s="109"/>
      <c r="DQ225" s="109"/>
      <c r="DR225" s="109"/>
      <c r="DS225" s="109"/>
      <c r="DT225" s="109"/>
      <c r="DU225" s="109"/>
      <c r="DV225" s="109"/>
      <c r="DW225" s="109"/>
      <c r="DX225" s="109"/>
      <c r="DY225" s="109"/>
      <c r="DZ225" s="109"/>
      <c r="EA225" s="109"/>
      <c r="EB225" s="109"/>
      <c r="EC225" s="109"/>
      <c r="ED225" s="109"/>
      <c r="EE225" s="109"/>
      <c r="EF225" s="109"/>
      <c r="EG225" s="109"/>
      <c r="EH225" s="109"/>
      <c r="EI225" s="109"/>
      <c r="EJ225" s="109"/>
      <c r="EK225" s="109"/>
      <c r="EL225" s="109"/>
      <c r="EM225" s="109"/>
      <c r="EN225" s="109"/>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c r="GO225" s="109"/>
      <c r="GP225" s="109"/>
      <c r="GQ225" s="109"/>
      <c r="GR225" s="109"/>
      <c r="GS225" s="109"/>
      <c r="GT225" s="109"/>
      <c r="GU225" s="109"/>
      <c r="GV225" s="109"/>
      <c r="GW225" s="109"/>
      <c r="GX225" s="109"/>
      <c r="GY225" s="109"/>
      <c r="GZ225" s="109"/>
      <c r="HA225" s="109"/>
      <c r="HB225" s="109"/>
      <c r="HC225" s="109"/>
      <c r="HD225" s="109"/>
      <c r="HE225" s="109"/>
      <c r="HF225" s="109"/>
      <c r="HG225" s="109"/>
      <c r="HH225" s="109"/>
      <c r="HI225" s="109"/>
      <c r="HJ225" s="109"/>
      <c r="HK225" s="109"/>
      <c r="HL225" s="109"/>
      <c r="HM225" s="109"/>
      <c r="HN225" s="109"/>
      <c r="HO225" s="109"/>
      <c r="HP225" s="109"/>
      <c r="HQ225" s="109"/>
      <c r="HR225" s="109"/>
      <c r="HS225" s="109"/>
      <c r="HT225" s="109"/>
      <c r="HU225" s="109"/>
      <c r="HV225" s="109"/>
      <c r="HW225" s="109"/>
      <c r="HX225" s="109"/>
      <c r="HY225" s="109"/>
      <c r="HZ225" s="109"/>
      <c r="IA225" s="109"/>
      <c r="IB225" s="109"/>
      <c r="IC225" s="109"/>
      <c r="ID225" s="109"/>
      <c r="IE225" s="109"/>
      <c r="IF225" s="109"/>
      <c r="IG225" s="109"/>
      <c r="IH225" s="109"/>
      <c r="II225" s="109"/>
      <c r="IJ225" s="109"/>
      <c r="IK225" s="109"/>
      <c r="IL225" s="109"/>
      <c r="IM225" s="109"/>
      <c r="IN225" s="109"/>
      <c r="IO225" s="109"/>
      <c r="IP225" s="109"/>
      <c r="IQ225" s="109"/>
      <c r="IR225" s="109"/>
      <c r="IS225" s="109"/>
      <c r="IT225" s="109"/>
      <c r="IU225" s="109"/>
      <c r="IV225" s="109"/>
      <c r="IW225" s="109"/>
      <c r="IX225" s="109"/>
      <c r="IY225" s="109"/>
      <c r="IZ225" s="109"/>
    </row>
    <row r="226" s="107" customFormat="1" ht="30" customHeight="1" spans="1:260">
      <c r="A226" s="149" t="s">
        <v>3384</v>
      </c>
      <c r="B226" s="128"/>
      <c r="C226" s="128"/>
      <c r="D226" s="124">
        <f t="shared" si="28"/>
        <v>20.427</v>
      </c>
      <c r="E226" s="126">
        <f t="shared" ref="E226:K226" si="38">SUM(E227:E232)</f>
        <v>476.427</v>
      </c>
      <c r="F226" s="126">
        <f t="shared" si="38"/>
        <v>456</v>
      </c>
      <c r="G226" s="126">
        <f t="shared" si="38"/>
        <v>427</v>
      </c>
      <c r="H226" s="126">
        <f t="shared" si="38"/>
        <v>456</v>
      </c>
      <c r="I226" s="126">
        <f t="shared" si="38"/>
        <v>0</v>
      </c>
      <c r="J226" s="126">
        <f t="shared" si="38"/>
        <v>49.427</v>
      </c>
      <c r="K226" s="126">
        <f t="shared" si="38"/>
        <v>0</v>
      </c>
      <c r="L226" s="181"/>
      <c r="M226" s="181"/>
      <c r="N226" s="160"/>
      <c r="O226" s="160"/>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c r="BE226" s="109"/>
      <c r="BF226" s="109"/>
      <c r="BG226" s="109"/>
      <c r="BH226" s="109"/>
      <c r="BI226" s="109"/>
      <c r="BJ226" s="109"/>
      <c r="BK226" s="109"/>
      <c r="BL226" s="109"/>
      <c r="BM226" s="109"/>
      <c r="BN226" s="109"/>
      <c r="BO226" s="109"/>
      <c r="BP226" s="109"/>
      <c r="BQ226" s="109"/>
      <c r="BR226" s="109"/>
      <c r="BS226" s="109"/>
      <c r="BT226" s="109"/>
      <c r="BU226" s="109"/>
      <c r="BV226" s="109"/>
      <c r="BW226" s="109"/>
      <c r="BX226" s="109"/>
      <c r="BY226" s="109"/>
      <c r="BZ226" s="109"/>
      <c r="CA226" s="109"/>
      <c r="CB226" s="109"/>
      <c r="CC226" s="109"/>
      <c r="CD226" s="109"/>
      <c r="CE226" s="109"/>
      <c r="CF226" s="109"/>
      <c r="CG226" s="109"/>
      <c r="CH226" s="109"/>
      <c r="CI226" s="109"/>
      <c r="CJ226" s="109"/>
      <c r="CK226" s="109"/>
      <c r="CL226" s="109"/>
      <c r="CM226" s="109"/>
      <c r="CN226" s="109"/>
      <c r="CO226" s="109"/>
      <c r="CP226" s="109"/>
      <c r="CQ226" s="109"/>
      <c r="CR226" s="109"/>
      <c r="CS226" s="109"/>
      <c r="CT226" s="109"/>
      <c r="CU226" s="109"/>
      <c r="CV226" s="109"/>
      <c r="CW226" s="109"/>
      <c r="CX226" s="109"/>
      <c r="CY226" s="109"/>
      <c r="CZ226" s="109"/>
      <c r="DA226" s="109"/>
      <c r="DB226" s="109"/>
      <c r="DC226" s="109"/>
      <c r="DD226" s="109"/>
      <c r="DE226" s="109"/>
      <c r="DF226" s="109"/>
      <c r="DG226" s="109"/>
      <c r="DH226" s="109"/>
      <c r="DI226" s="109"/>
      <c r="DJ226" s="109"/>
      <c r="DK226" s="109"/>
      <c r="DL226" s="109"/>
      <c r="DM226" s="109"/>
      <c r="DN226" s="109"/>
      <c r="DO226" s="109"/>
      <c r="DP226" s="109"/>
      <c r="DQ226" s="109"/>
      <c r="DR226" s="109"/>
      <c r="DS226" s="109"/>
      <c r="DT226" s="109"/>
      <c r="DU226" s="109"/>
      <c r="DV226" s="109"/>
      <c r="DW226" s="109"/>
      <c r="DX226" s="109"/>
      <c r="DY226" s="109"/>
      <c r="DZ226" s="109"/>
      <c r="EA226" s="109"/>
      <c r="EB226" s="109"/>
      <c r="EC226" s="109"/>
      <c r="ED226" s="109"/>
      <c r="EE226" s="109"/>
      <c r="EF226" s="109"/>
      <c r="EG226" s="109"/>
      <c r="EH226" s="109"/>
      <c r="EI226" s="109"/>
      <c r="EJ226" s="109"/>
      <c r="EK226" s="109"/>
      <c r="EL226" s="109"/>
      <c r="EM226" s="109"/>
      <c r="EN226" s="109"/>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c r="GO226" s="109"/>
      <c r="GP226" s="109"/>
      <c r="GQ226" s="109"/>
      <c r="GR226" s="109"/>
      <c r="GS226" s="109"/>
      <c r="GT226" s="109"/>
      <c r="GU226" s="109"/>
      <c r="GV226" s="109"/>
      <c r="GW226" s="109"/>
      <c r="GX226" s="109"/>
      <c r="GY226" s="109"/>
      <c r="GZ226" s="109"/>
      <c r="HA226" s="109"/>
      <c r="HB226" s="109"/>
      <c r="HC226" s="109"/>
      <c r="HD226" s="109"/>
      <c r="HE226" s="109"/>
      <c r="HF226" s="109"/>
      <c r="HG226" s="109"/>
      <c r="HH226" s="109"/>
      <c r="HI226" s="109"/>
      <c r="HJ226" s="109"/>
      <c r="HK226" s="109"/>
      <c r="HL226" s="109"/>
      <c r="HM226" s="109"/>
      <c r="HN226" s="109"/>
      <c r="HO226" s="109"/>
      <c r="HP226" s="109"/>
      <c r="HQ226" s="109"/>
      <c r="HR226" s="109"/>
      <c r="HS226" s="109"/>
      <c r="HT226" s="109"/>
      <c r="HU226" s="109"/>
      <c r="HV226" s="109"/>
      <c r="HW226" s="109"/>
      <c r="HX226" s="109"/>
      <c r="HY226" s="109"/>
      <c r="HZ226" s="109"/>
      <c r="IA226" s="109"/>
      <c r="IB226" s="109"/>
      <c r="IC226" s="109"/>
      <c r="ID226" s="109"/>
      <c r="IE226" s="109"/>
      <c r="IF226" s="109"/>
      <c r="IG226" s="109"/>
      <c r="IH226" s="109"/>
      <c r="II226" s="109"/>
      <c r="IJ226" s="109"/>
      <c r="IK226" s="109"/>
      <c r="IL226" s="109"/>
      <c r="IM226" s="109"/>
      <c r="IN226" s="109"/>
      <c r="IO226" s="109"/>
      <c r="IP226" s="109"/>
      <c r="IQ226" s="109"/>
      <c r="IR226" s="109"/>
      <c r="IS226" s="109"/>
      <c r="IT226" s="109"/>
      <c r="IU226" s="109"/>
      <c r="IV226" s="109"/>
      <c r="IW226" s="109"/>
      <c r="IX226" s="109"/>
      <c r="IY226" s="109"/>
      <c r="IZ226" s="109"/>
    </row>
    <row r="227" s="107" customFormat="1" ht="36" customHeight="1" spans="1:260">
      <c r="A227" s="149" t="s">
        <v>3385</v>
      </c>
      <c r="B227" s="135"/>
      <c r="C227" s="135" t="s">
        <v>3386</v>
      </c>
      <c r="D227" s="124">
        <f t="shared" si="28"/>
        <v>-29</v>
      </c>
      <c r="E227" s="141">
        <v>272</v>
      </c>
      <c r="F227" s="137">
        <f t="shared" si="37"/>
        <v>301</v>
      </c>
      <c r="G227" s="137">
        <v>272</v>
      </c>
      <c r="H227" s="141">
        <v>301</v>
      </c>
      <c r="I227" s="167"/>
      <c r="J227" s="167"/>
      <c r="K227" s="137"/>
      <c r="L227" s="163" t="s">
        <v>3387</v>
      </c>
      <c r="M227" s="163" t="s">
        <v>3057</v>
      </c>
      <c r="N227" s="160" t="s">
        <v>2925</v>
      </c>
      <c r="O227" s="160"/>
      <c r="P227" s="109"/>
      <c r="Q227" s="109"/>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c r="AR227" s="109"/>
      <c r="AS227" s="109"/>
      <c r="AT227" s="109"/>
      <c r="AU227" s="109"/>
      <c r="AV227" s="109"/>
      <c r="AW227" s="109"/>
      <c r="AX227" s="109"/>
      <c r="AY227" s="109"/>
      <c r="AZ227" s="109"/>
      <c r="BA227" s="109"/>
      <c r="BB227" s="109"/>
      <c r="BC227" s="109"/>
      <c r="BD227" s="109"/>
      <c r="BE227" s="109"/>
      <c r="BF227" s="109"/>
      <c r="BG227" s="109"/>
      <c r="BH227" s="109"/>
      <c r="BI227" s="109"/>
      <c r="BJ227" s="109"/>
      <c r="BK227" s="109"/>
      <c r="BL227" s="109"/>
      <c r="BM227" s="109"/>
      <c r="BN227" s="109"/>
      <c r="BO227" s="109"/>
      <c r="BP227" s="109"/>
      <c r="BQ227" s="109"/>
      <c r="BR227" s="109"/>
      <c r="BS227" s="109"/>
      <c r="BT227" s="109"/>
      <c r="BU227" s="109"/>
      <c r="BV227" s="109"/>
      <c r="BW227" s="109"/>
      <c r="BX227" s="109"/>
      <c r="BY227" s="109"/>
      <c r="BZ227" s="109"/>
      <c r="CA227" s="109"/>
      <c r="CB227" s="109"/>
      <c r="CC227" s="109"/>
      <c r="CD227" s="109"/>
      <c r="CE227" s="109"/>
      <c r="CF227" s="109"/>
      <c r="CG227" s="109"/>
      <c r="CH227" s="109"/>
      <c r="CI227" s="109"/>
      <c r="CJ227" s="109"/>
      <c r="CK227" s="109"/>
      <c r="CL227" s="109"/>
      <c r="CM227" s="109"/>
      <c r="CN227" s="109"/>
      <c r="CO227" s="109"/>
      <c r="CP227" s="109"/>
      <c r="CQ227" s="109"/>
      <c r="CR227" s="109"/>
      <c r="CS227" s="109"/>
      <c r="CT227" s="109"/>
      <c r="CU227" s="109"/>
      <c r="CV227" s="109"/>
      <c r="CW227" s="109"/>
      <c r="CX227" s="109"/>
      <c r="CY227" s="109"/>
      <c r="CZ227" s="109"/>
      <c r="DA227" s="109"/>
      <c r="DB227" s="109"/>
      <c r="DC227" s="109"/>
      <c r="DD227" s="109"/>
      <c r="DE227" s="109"/>
      <c r="DF227" s="109"/>
      <c r="DG227" s="109"/>
      <c r="DH227" s="109"/>
      <c r="DI227" s="109"/>
      <c r="DJ227" s="109"/>
      <c r="DK227" s="109"/>
      <c r="DL227" s="109"/>
      <c r="DM227" s="109"/>
      <c r="DN227" s="109"/>
      <c r="DO227" s="109"/>
      <c r="DP227" s="109"/>
      <c r="DQ227" s="109"/>
      <c r="DR227" s="109"/>
      <c r="DS227" s="109"/>
      <c r="DT227" s="109"/>
      <c r="DU227" s="109"/>
      <c r="DV227" s="109"/>
      <c r="DW227" s="109"/>
      <c r="DX227" s="109"/>
      <c r="DY227" s="109"/>
      <c r="DZ227" s="109"/>
      <c r="EA227" s="109"/>
      <c r="EB227" s="109"/>
      <c r="EC227" s="109"/>
      <c r="ED227" s="109"/>
      <c r="EE227" s="109"/>
      <c r="EF227" s="109"/>
      <c r="EG227" s="109"/>
      <c r="EH227" s="109"/>
      <c r="EI227" s="109"/>
      <c r="EJ227" s="109"/>
      <c r="EK227" s="109"/>
      <c r="EL227" s="109"/>
      <c r="EM227" s="109"/>
      <c r="EN227" s="109"/>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c r="GO227" s="109"/>
      <c r="GP227" s="109"/>
      <c r="GQ227" s="109"/>
      <c r="GR227" s="109"/>
      <c r="GS227" s="109"/>
      <c r="GT227" s="109"/>
      <c r="GU227" s="109"/>
      <c r="GV227" s="109"/>
      <c r="GW227" s="109"/>
      <c r="GX227" s="109"/>
      <c r="GY227" s="109"/>
      <c r="GZ227" s="109"/>
      <c r="HA227" s="109"/>
      <c r="HB227" s="109"/>
      <c r="HC227" s="109"/>
      <c r="HD227" s="109"/>
      <c r="HE227" s="109"/>
      <c r="HF227" s="109"/>
      <c r="HG227" s="109"/>
      <c r="HH227" s="109"/>
      <c r="HI227" s="109"/>
      <c r="HJ227" s="109"/>
      <c r="HK227" s="109"/>
      <c r="HL227" s="109"/>
      <c r="HM227" s="109"/>
      <c r="HN227" s="109"/>
      <c r="HO227" s="109"/>
      <c r="HP227" s="109"/>
      <c r="HQ227" s="109"/>
      <c r="HR227" s="109"/>
      <c r="HS227" s="109"/>
      <c r="HT227" s="109"/>
      <c r="HU227" s="109"/>
      <c r="HV227" s="109"/>
      <c r="HW227" s="109"/>
      <c r="HX227" s="109"/>
      <c r="HY227" s="109"/>
      <c r="HZ227" s="109"/>
      <c r="IA227" s="109"/>
      <c r="IB227" s="109"/>
      <c r="IC227" s="109"/>
      <c r="ID227" s="109"/>
      <c r="IE227" s="109"/>
      <c r="IF227" s="109"/>
      <c r="IG227" s="109"/>
      <c r="IH227" s="109"/>
      <c r="II227" s="109"/>
      <c r="IJ227" s="109"/>
      <c r="IK227" s="109"/>
      <c r="IL227" s="109"/>
      <c r="IM227" s="109"/>
      <c r="IN227" s="109"/>
      <c r="IO227" s="109"/>
      <c r="IP227" s="109"/>
      <c r="IQ227" s="109"/>
      <c r="IR227" s="109"/>
      <c r="IS227" s="109"/>
      <c r="IT227" s="109"/>
      <c r="IU227" s="109"/>
      <c r="IV227" s="109"/>
      <c r="IW227" s="109"/>
      <c r="IX227" s="109"/>
      <c r="IY227" s="109"/>
      <c r="IZ227" s="109"/>
    </row>
    <row r="228" s="107" customFormat="1" ht="30" customHeight="1" spans="1:260">
      <c r="A228" s="133" t="s">
        <v>3388</v>
      </c>
      <c r="B228" s="133"/>
      <c r="C228" s="133"/>
      <c r="D228" s="124">
        <f t="shared" si="28"/>
        <v>0</v>
      </c>
      <c r="E228" s="141">
        <v>155</v>
      </c>
      <c r="F228" s="137">
        <f t="shared" si="37"/>
        <v>155</v>
      </c>
      <c r="G228" s="137">
        <v>155</v>
      </c>
      <c r="H228" s="141">
        <v>155</v>
      </c>
      <c r="I228" s="167"/>
      <c r="J228" s="167"/>
      <c r="K228" s="137"/>
      <c r="L228" s="163" t="s">
        <v>3389</v>
      </c>
      <c r="M228" s="163" t="s">
        <v>3077</v>
      </c>
      <c r="N228" s="160" t="s">
        <v>2925</v>
      </c>
      <c r="O228" s="160"/>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09"/>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c r="GO228" s="109"/>
      <c r="GP228" s="109"/>
      <c r="GQ228" s="109"/>
      <c r="GR228" s="109"/>
      <c r="GS228" s="109"/>
      <c r="GT228" s="109"/>
      <c r="GU228" s="109"/>
      <c r="GV228" s="109"/>
      <c r="GW228" s="109"/>
      <c r="GX228" s="109"/>
      <c r="GY228" s="109"/>
      <c r="GZ228" s="109"/>
      <c r="HA228" s="109"/>
      <c r="HB228" s="109"/>
      <c r="HC228" s="109"/>
      <c r="HD228" s="109"/>
      <c r="HE228" s="109"/>
      <c r="HF228" s="109"/>
      <c r="HG228" s="109"/>
      <c r="HH228" s="109"/>
      <c r="HI228" s="109"/>
      <c r="HJ228" s="109"/>
      <c r="HK228" s="109"/>
      <c r="HL228" s="109"/>
      <c r="HM228" s="109"/>
      <c r="HN228" s="109"/>
      <c r="HO228" s="109"/>
      <c r="HP228" s="109"/>
      <c r="HQ228" s="109"/>
      <c r="HR228" s="109"/>
      <c r="HS228" s="109"/>
      <c r="HT228" s="109"/>
      <c r="HU228" s="109"/>
      <c r="HV228" s="109"/>
      <c r="HW228" s="109"/>
      <c r="HX228" s="109"/>
      <c r="HY228" s="109"/>
      <c r="HZ228" s="109"/>
      <c r="IA228" s="109"/>
      <c r="IB228" s="109"/>
      <c r="IC228" s="109"/>
      <c r="ID228" s="109"/>
      <c r="IE228" s="109"/>
      <c r="IF228" s="109"/>
      <c r="IG228" s="109"/>
      <c r="IH228" s="109"/>
      <c r="II228" s="109"/>
      <c r="IJ228" s="109"/>
      <c r="IK228" s="109"/>
      <c r="IL228" s="109"/>
      <c r="IM228" s="109"/>
      <c r="IN228" s="109"/>
      <c r="IO228" s="109"/>
      <c r="IP228" s="109"/>
      <c r="IQ228" s="109"/>
      <c r="IR228" s="109"/>
      <c r="IS228" s="109"/>
      <c r="IT228" s="109"/>
      <c r="IU228" s="109"/>
      <c r="IV228" s="109"/>
      <c r="IW228" s="109"/>
      <c r="IX228" s="109"/>
      <c r="IY228" s="109"/>
      <c r="IZ228" s="109"/>
    </row>
    <row r="229" s="107" customFormat="1" ht="38" customHeight="1" spans="1:260">
      <c r="A229" s="215" t="s">
        <v>3390</v>
      </c>
      <c r="B229" s="133"/>
      <c r="C229" s="216" t="s">
        <v>3391</v>
      </c>
      <c r="D229" s="124">
        <f>E229-F230</f>
        <v>22.407</v>
      </c>
      <c r="E229" s="141">
        <v>22.407</v>
      </c>
      <c r="F229" s="137"/>
      <c r="G229" s="137"/>
      <c r="H229" s="141"/>
      <c r="I229" s="141"/>
      <c r="J229" s="141">
        <v>22.407</v>
      </c>
      <c r="K229" s="137"/>
      <c r="L229" s="163" t="s">
        <v>2923</v>
      </c>
      <c r="M229" s="233" t="s">
        <v>2924</v>
      </c>
      <c r="N229" s="234" t="s">
        <v>2925</v>
      </c>
      <c r="O229" s="220"/>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09"/>
      <c r="AY229" s="109"/>
      <c r="AZ229" s="109"/>
      <c r="BA229" s="109"/>
      <c r="BB229" s="109"/>
      <c r="BC229" s="109"/>
      <c r="BD229" s="109"/>
      <c r="BE229" s="109"/>
      <c r="BF229" s="109"/>
      <c r="BG229" s="109"/>
      <c r="BH229" s="109"/>
      <c r="BI229" s="109"/>
      <c r="BJ229" s="109"/>
      <c r="BK229" s="109"/>
      <c r="BL229" s="109"/>
      <c r="BM229" s="109"/>
      <c r="BN229" s="109"/>
      <c r="BO229" s="109"/>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c r="CN229" s="109"/>
      <c r="CO229" s="109"/>
      <c r="CP229" s="109"/>
      <c r="CQ229" s="109"/>
      <c r="CR229" s="109"/>
      <c r="CS229" s="109"/>
      <c r="CT229" s="109"/>
      <c r="CU229" s="109"/>
      <c r="CV229" s="109"/>
      <c r="CW229" s="109"/>
      <c r="CX229" s="109"/>
      <c r="CY229" s="109"/>
      <c r="CZ229" s="109"/>
      <c r="DA229" s="109"/>
      <c r="DB229" s="109"/>
      <c r="DC229" s="109"/>
      <c r="DD229" s="109"/>
      <c r="DE229" s="109"/>
      <c r="DF229" s="109"/>
      <c r="DG229" s="109"/>
      <c r="DH229" s="109"/>
      <c r="DI229" s="109"/>
      <c r="DJ229" s="109"/>
      <c r="DK229" s="109"/>
      <c r="DL229" s="109"/>
      <c r="DM229" s="109"/>
      <c r="DN229" s="109"/>
      <c r="DO229" s="109"/>
      <c r="DP229" s="109"/>
      <c r="DQ229" s="109"/>
      <c r="DR229" s="109"/>
      <c r="DS229" s="109"/>
      <c r="DT229" s="109"/>
      <c r="DU229" s="109"/>
      <c r="DV229" s="109"/>
      <c r="DW229" s="109"/>
      <c r="DX229" s="109"/>
      <c r="DY229" s="109"/>
      <c r="DZ229" s="109"/>
      <c r="EA229" s="109"/>
      <c r="EB229" s="109"/>
      <c r="EC229" s="109"/>
      <c r="ED229" s="109"/>
      <c r="EE229" s="109"/>
      <c r="EF229" s="109"/>
      <c r="EG229" s="109"/>
      <c r="EH229" s="109"/>
      <c r="EI229" s="109"/>
      <c r="EJ229" s="109"/>
      <c r="EK229" s="109"/>
      <c r="EL229" s="109"/>
      <c r="EM229" s="109"/>
      <c r="EN229" s="109"/>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c r="GO229" s="109"/>
      <c r="GP229" s="109"/>
      <c r="GQ229" s="109"/>
      <c r="GR229" s="109"/>
      <c r="GS229" s="109"/>
      <c r="GT229" s="109"/>
      <c r="GU229" s="109"/>
      <c r="GV229" s="109"/>
      <c r="GW229" s="109"/>
      <c r="GX229" s="109"/>
      <c r="GY229" s="109"/>
      <c r="GZ229" s="109"/>
      <c r="HA229" s="109"/>
      <c r="HB229" s="109"/>
      <c r="HC229" s="109"/>
      <c r="HD229" s="109"/>
      <c r="HE229" s="109"/>
      <c r="HF229" s="109"/>
      <c r="HG229" s="109"/>
      <c r="HH229" s="109"/>
      <c r="HI229" s="109"/>
      <c r="HJ229" s="109"/>
      <c r="HK229" s="109"/>
      <c r="HL229" s="109"/>
      <c r="HM229" s="109"/>
      <c r="HN229" s="109"/>
      <c r="HO229" s="109"/>
      <c r="HP229" s="109"/>
      <c r="HQ229" s="109"/>
      <c r="HR229" s="109"/>
      <c r="HS229" s="109"/>
      <c r="HT229" s="109"/>
      <c r="HU229" s="109"/>
      <c r="HV229" s="109"/>
      <c r="HW229" s="109"/>
      <c r="HX229" s="109"/>
      <c r="HY229" s="109"/>
      <c r="HZ229" s="109"/>
      <c r="IA229" s="109"/>
      <c r="IB229" s="109"/>
      <c r="IC229" s="109"/>
      <c r="ID229" s="109"/>
      <c r="IE229" s="109"/>
      <c r="IF229" s="109"/>
      <c r="IG229" s="109"/>
      <c r="IH229" s="109"/>
      <c r="II229" s="109"/>
      <c r="IJ229" s="109"/>
      <c r="IK229" s="109"/>
      <c r="IL229" s="109"/>
      <c r="IM229" s="109"/>
      <c r="IN229" s="109"/>
      <c r="IO229" s="109"/>
      <c r="IP229" s="109"/>
      <c r="IQ229" s="109"/>
      <c r="IR229" s="109"/>
      <c r="IS229" s="109"/>
      <c r="IT229" s="109"/>
      <c r="IU229" s="109"/>
      <c r="IV229" s="109"/>
      <c r="IW229" s="109"/>
      <c r="IX229" s="109"/>
      <c r="IY229" s="109"/>
      <c r="IZ229" s="109"/>
    </row>
    <row r="230" s="107" customFormat="1" ht="38" customHeight="1" spans="1:260">
      <c r="A230" s="217"/>
      <c r="B230" s="133" t="s">
        <v>3392</v>
      </c>
      <c r="C230" s="206"/>
      <c r="D230" s="124">
        <f>E230-F231</f>
        <v>20</v>
      </c>
      <c r="E230" s="141">
        <v>20</v>
      </c>
      <c r="F230" s="137"/>
      <c r="G230" s="137"/>
      <c r="H230" s="141"/>
      <c r="I230" s="141"/>
      <c r="J230" s="141">
        <v>20</v>
      </c>
      <c r="K230" s="137"/>
      <c r="L230" s="163" t="s">
        <v>3056</v>
      </c>
      <c r="M230" s="188"/>
      <c r="N230" s="235"/>
      <c r="O230" s="220"/>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09"/>
      <c r="AY230" s="109"/>
      <c r="AZ230" s="109"/>
      <c r="BA230" s="109"/>
      <c r="BB230" s="109"/>
      <c r="BC230" s="109"/>
      <c r="BD230" s="109"/>
      <c r="BE230" s="109"/>
      <c r="BF230" s="109"/>
      <c r="BG230" s="109"/>
      <c r="BH230" s="109"/>
      <c r="BI230" s="109"/>
      <c r="BJ230" s="109"/>
      <c r="BK230" s="109"/>
      <c r="BL230" s="109"/>
      <c r="BM230" s="109"/>
      <c r="BN230" s="109"/>
      <c r="BO230" s="109"/>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c r="CN230" s="109"/>
      <c r="CO230" s="109"/>
      <c r="CP230" s="109"/>
      <c r="CQ230" s="109"/>
      <c r="CR230" s="109"/>
      <c r="CS230" s="109"/>
      <c r="CT230" s="109"/>
      <c r="CU230" s="109"/>
      <c r="CV230" s="109"/>
      <c r="CW230" s="109"/>
      <c r="CX230" s="109"/>
      <c r="CY230" s="109"/>
      <c r="CZ230" s="109"/>
      <c r="DA230" s="109"/>
      <c r="DB230" s="109"/>
      <c r="DC230" s="109"/>
      <c r="DD230" s="109"/>
      <c r="DE230" s="109"/>
      <c r="DF230" s="109"/>
      <c r="DG230" s="109"/>
      <c r="DH230" s="109"/>
      <c r="DI230" s="109"/>
      <c r="DJ230" s="109"/>
      <c r="DK230" s="109"/>
      <c r="DL230" s="109"/>
      <c r="DM230" s="109"/>
      <c r="DN230" s="109"/>
      <c r="DO230" s="109"/>
      <c r="DP230" s="109"/>
      <c r="DQ230" s="109"/>
      <c r="DR230" s="109"/>
      <c r="DS230" s="109"/>
      <c r="DT230" s="109"/>
      <c r="DU230" s="109"/>
      <c r="DV230" s="109"/>
      <c r="DW230" s="109"/>
      <c r="DX230" s="109"/>
      <c r="DY230" s="109"/>
      <c r="DZ230" s="109"/>
      <c r="EA230" s="109"/>
      <c r="EB230" s="109"/>
      <c r="EC230" s="109"/>
      <c r="ED230" s="109"/>
      <c r="EE230" s="109"/>
      <c r="EF230" s="109"/>
      <c r="EG230" s="109"/>
      <c r="EH230" s="109"/>
      <c r="EI230" s="109"/>
      <c r="EJ230" s="109"/>
      <c r="EK230" s="109"/>
      <c r="EL230" s="109"/>
      <c r="EM230" s="109"/>
      <c r="EN230" s="109"/>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c r="GO230" s="109"/>
      <c r="GP230" s="109"/>
      <c r="GQ230" s="109"/>
      <c r="GR230" s="109"/>
      <c r="GS230" s="109"/>
      <c r="GT230" s="109"/>
      <c r="GU230" s="109"/>
      <c r="GV230" s="109"/>
      <c r="GW230" s="109"/>
      <c r="GX230" s="109"/>
      <c r="GY230" s="109"/>
      <c r="GZ230" s="109"/>
      <c r="HA230" s="109"/>
      <c r="HB230" s="109"/>
      <c r="HC230" s="109"/>
      <c r="HD230" s="109"/>
      <c r="HE230" s="109"/>
      <c r="HF230" s="109"/>
      <c r="HG230" s="109"/>
      <c r="HH230" s="109"/>
      <c r="HI230" s="109"/>
      <c r="HJ230" s="109"/>
      <c r="HK230" s="109"/>
      <c r="HL230" s="109"/>
      <c r="HM230" s="109"/>
      <c r="HN230" s="109"/>
      <c r="HO230" s="109"/>
      <c r="HP230" s="109"/>
      <c r="HQ230" s="109"/>
      <c r="HR230" s="109"/>
      <c r="HS230" s="109"/>
      <c r="HT230" s="109"/>
      <c r="HU230" s="109"/>
      <c r="HV230" s="109"/>
      <c r="HW230" s="109"/>
      <c r="HX230" s="109"/>
      <c r="HY230" s="109"/>
      <c r="HZ230" s="109"/>
      <c r="IA230" s="109"/>
      <c r="IB230" s="109"/>
      <c r="IC230" s="109"/>
      <c r="ID230" s="109"/>
      <c r="IE230" s="109"/>
      <c r="IF230" s="109"/>
      <c r="IG230" s="109"/>
      <c r="IH230" s="109"/>
      <c r="II230" s="109"/>
      <c r="IJ230" s="109"/>
      <c r="IK230" s="109"/>
      <c r="IL230" s="109"/>
      <c r="IM230" s="109"/>
      <c r="IN230" s="109"/>
      <c r="IO230" s="109"/>
      <c r="IP230" s="109"/>
      <c r="IQ230" s="109"/>
      <c r="IR230" s="109"/>
      <c r="IS230" s="109"/>
      <c r="IT230" s="109"/>
      <c r="IU230" s="109"/>
      <c r="IV230" s="109"/>
      <c r="IW230" s="109"/>
      <c r="IX230" s="109"/>
      <c r="IY230" s="109"/>
      <c r="IZ230" s="109"/>
    </row>
    <row r="231" s="107" customFormat="1" ht="49" customHeight="1" spans="1:260">
      <c r="A231" s="140" t="s">
        <v>3393</v>
      </c>
      <c r="B231" s="195"/>
      <c r="C231" s="133" t="s">
        <v>3394</v>
      </c>
      <c r="D231" s="124">
        <f t="shared" ref="D231:D282" si="39">E231-F231</f>
        <v>7.02</v>
      </c>
      <c r="E231" s="141">
        <v>7.02</v>
      </c>
      <c r="F231" s="137"/>
      <c r="G231" s="137"/>
      <c r="H231" s="141"/>
      <c r="I231" s="167"/>
      <c r="J231" s="167">
        <v>7.02</v>
      </c>
      <c r="K231" s="137"/>
      <c r="L231" s="133" t="s">
        <v>3395</v>
      </c>
      <c r="M231" s="163" t="s">
        <v>2924</v>
      </c>
      <c r="N231" s="160" t="s">
        <v>2925</v>
      </c>
      <c r="O231" s="160"/>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AK231" s="109"/>
      <c r="AL231" s="109"/>
      <c r="AM231" s="109"/>
      <c r="AN231" s="109"/>
      <c r="AO231" s="109"/>
      <c r="AP231" s="109"/>
      <c r="AQ231" s="109"/>
      <c r="AR231" s="109"/>
      <c r="AS231" s="109"/>
      <c r="AT231" s="109"/>
      <c r="AU231" s="109"/>
      <c r="AV231" s="109"/>
      <c r="AW231" s="109"/>
      <c r="AX231" s="109"/>
      <c r="AY231" s="109"/>
      <c r="AZ231" s="109"/>
      <c r="BA231" s="109"/>
      <c r="BB231" s="109"/>
      <c r="BC231" s="109"/>
      <c r="BD231" s="109"/>
      <c r="BE231" s="109"/>
      <c r="BF231" s="109"/>
      <c r="BG231" s="109"/>
      <c r="BH231" s="109"/>
      <c r="BI231" s="109"/>
      <c r="BJ231" s="109"/>
      <c r="BK231" s="109"/>
      <c r="BL231" s="109"/>
      <c r="BM231" s="109"/>
      <c r="BN231" s="109"/>
      <c r="BO231" s="109"/>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c r="CN231" s="109"/>
      <c r="CO231" s="109"/>
      <c r="CP231" s="109"/>
      <c r="CQ231" s="109"/>
      <c r="CR231" s="109"/>
      <c r="CS231" s="109"/>
      <c r="CT231" s="109"/>
      <c r="CU231" s="109"/>
      <c r="CV231" s="109"/>
      <c r="CW231" s="109"/>
      <c r="CX231" s="109"/>
      <c r="CY231" s="109"/>
      <c r="CZ231" s="109"/>
      <c r="DA231" s="109"/>
      <c r="DB231" s="109"/>
      <c r="DC231" s="109"/>
      <c r="DD231" s="109"/>
      <c r="DE231" s="109"/>
      <c r="DF231" s="109"/>
      <c r="DG231" s="109"/>
      <c r="DH231" s="109"/>
      <c r="DI231" s="109"/>
      <c r="DJ231" s="109"/>
      <c r="DK231" s="109"/>
      <c r="DL231" s="109"/>
      <c r="DM231" s="109"/>
      <c r="DN231" s="109"/>
      <c r="DO231" s="109"/>
      <c r="DP231" s="109"/>
      <c r="DQ231" s="109"/>
      <c r="DR231" s="109"/>
      <c r="DS231" s="109"/>
      <c r="DT231" s="109"/>
      <c r="DU231" s="109"/>
      <c r="DV231" s="109"/>
      <c r="DW231" s="109"/>
      <c r="DX231" s="109"/>
      <c r="DY231" s="109"/>
      <c r="DZ231" s="109"/>
      <c r="EA231" s="109"/>
      <c r="EB231" s="109"/>
      <c r="EC231" s="109"/>
      <c r="ED231" s="109"/>
      <c r="EE231" s="109"/>
      <c r="EF231" s="109"/>
      <c r="EG231" s="109"/>
      <c r="EH231" s="109"/>
      <c r="EI231" s="109"/>
      <c r="EJ231" s="109"/>
      <c r="EK231" s="109"/>
      <c r="EL231" s="109"/>
      <c r="EM231" s="109"/>
      <c r="EN231" s="109"/>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c r="GO231" s="109"/>
      <c r="GP231" s="109"/>
      <c r="GQ231" s="109"/>
      <c r="GR231" s="109"/>
      <c r="GS231" s="109"/>
      <c r="GT231" s="109"/>
      <c r="GU231" s="109"/>
      <c r="GV231" s="109"/>
      <c r="GW231" s="109"/>
      <c r="GX231" s="109"/>
      <c r="GY231" s="109"/>
      <c r="GZ231" s="109"/>
      <c r="HA231" s="109"/>
      <c r="HB231" s="109"/>
      <c r="HC231" s="109"/>
      <c r="HD231" s="109"/>
      <c r="HE231" s="109"/>
      <c r="HF231" s="109"/>
      <c r="HG231" s="109"/>
      <c r="HH231" s="109"/>
      <c r="HI231" s="109"/>
      <c r="HJ231" s="109"/>
      <c r="HK231" s="109"/>
      <c r="HL231" s="109"/>
      <c r="HM231" s="109"/>
      <c r="HN231" s="109"/>
      <c r="HO231" s="109"/>
      <c r="HP231" s="109"/>
      <c r="HQ231" s="109"/>
      <c r="HR231" s="109"/>
      <c r="HS231" s="109"/>
      <c r="HT231" s="109"/>
      <c r="HU231" s="109"/>
      <c r="HV231" s="109"/>
      <c r="HW231" s="109"/>
      <c r="HX231" s="109"/>
      <c r="HY231" s="109"/>
      <c r="HZ231" s="109"/>
      <c r="IA231" s="109"/>
      <c r="IB231" s="109"/>
      <c r="IC231" s="109"/>
      <c r="ID231" s="109"/>
      <c r="IE231" s="109"/>
      <c r="IF231" s="109"/>
      <c r="IG231" s="109"/>
      <c r="IH231" s="109"/>
      <c r="II231" s="109"/>
      <c r="IJ231" s="109"/>
      <c r="IK231" s="109"/>
      <c r="IL231" s="109"/>
      <c r="IM231" s="109"/>
      <c r="IN231" s="109"/>
      <c r="IO231" s="109"/>
      <c r="IP231" s="109"/>
      <c r="IQ231" s="109"/>
      <c r="IR231" s="109"/>
      <c r="IS231" s="109"/>
      <c r="IT231" s="109"/>
      <c r="IU231" s="109"/>
      <c r="IV231" s="109"/>
      <c r="IW231" s="109"/>
      <c r="IX231" s="109"/>
      <c r="IY231" s="109"/>
      <c r="IZ231" s="109"/>
    </row>
    <row r="232" s="107" customFormat="1" ht="30" customHeight="1" spans="1:260">
      <c r="A232" s="140"/>
      <c r="B232" s="133"/>
      <c r="C232" s="133"/>
      <c r="D232" s="124">
        <f t="shared" si="39"/>
        <v>0</v>
      </c>
      <c r="E232" s="141"/>
      <c r="F232" s="137"/>
      <c r="G232" s="137"/>
      <c r="H232" s="141"/>
      <c r="I232" s="167"/>
      <c r="J232" s="167"/>
      <c r="K232" s="137"/>
      <c r="L232" s="163"/>
      <c r="M232" s="163"/>
      <c r="N232" s="160"/>
      <c r="O232" s="160"/>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109"/>
      <c r="AN232" s="109"/>
      <c r="AO232" s="109"/>
      <c r="AP232" s="109"/>
      <c r="AQ232" s="109"/>
      <c r="AR232" s="109"/>
      <c r="AS232" s="109"/>
      <c r="AT232" s="109"/>
      <c r="AU232" s="109"/>
      <c r="AV232" s="109"/>
      <c r="AW232" s="109"/>
      <c r="AX232" s="109"/>
      <c r="AY232" s="109"/>
      <c r="AZ232" s="109"/>
      <c r="BA232" s="109"/>
      <c r="BB232" s="109"/>
      <c r="BC232" s="109"/>
      <c r="BD232" s="109"/>
      <c r="BE232" s="109"/>
      <c r="BF232" s="109"/>
      <c r="BG232" s="109"/>
      <c r="BH232" s="109"/>
      <c r="BI232" s="109"/>
      <c r="BJ232" s="109"/>
      <c r="BK232" s="109"/>
      <c r="BL232" s="109"/>
      <c r="BM232" s="109"/>
      <c r="BN232" s="109"/>
      <c r="BO232" s="109"/>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c r="CN232" s="109"/>
      <c r="CO232" s="109"/>
      <c r="CP232" s="109"/>
      <c r="CQ232" s="109"/>
      <c r="CR232" s="109"/>
      <c r="CS232" s="109"/>
      <c r="CT232" s="109"/>
      <c r="CU232" s="109"/>
      <c r="CV232" s="109"/>
      <c r="CW232" s="109"/>
      <c r="CX232" s="109"/>
      <c r="CY232" s="109"/>
      <c r="CZ232" s="109"/>
      <c r="DA232" s="109"/>
      <c r="DB232" s="109"/>
      <c r="DC232" s="109"/>
      <c r="DD232" s="109"/>
      <c r="DE232" s="109"/>
      <c r="DF232" s="109"/>
      <c r="DG232" s="109"/>
      <c r="DH232" s="109"/>
      <c r="DI232" s="109"/>
      <c r="DJ232" s="109"/>
      <c r="DK232" s="109"/>
      <c r="DL232" s="109"/>
      <c r="DM232" s="109"/>
      <c r="DN232" s="109"/>
      <c r="DO232" s="109"/>
      <c r="DP232" s="109"/>
      <c r="DQ232" s="109"/>
      <c r="DR232" s="109"/>
      <c r="DS232" s="109"/>
      <c r="DT232" s="109"/>
      <c r="DU232" s="109"/>
      <c r="DV232" s="109"/>
      <c r="DW232" s="109"/>
      <c r="DX232" s="109"/>
      <c r="DY232" s="109"/>
      <c r="DZ232" s="109"/>
      <c r="EA232" s="109"/>
      <c r="EB232" s="109"/>
      <c r="EC232" s="109"/>
      <c r="ED232" s="109"/>
      <c r="EE232" s="109"/>
      <c r="EF232" s="109"/>
      <c r="EG232" s="109"/>
      <c r="EH232" s="109"/>
      <c r="EI232" s="109"/>
      <c r="EJ232" s="109"/>
      <c r="EK232" s="109"/>
      <c r="EL232" s="109"/>
      <c r="EM232" s="109"/>
      <c r="EN232" s="109"/>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c r="GO232" s="109"/>
      <c r="GP232" s="109"/>
      <c r="GQ232" s="109"/>
      <c r="GR232" s="109"/>
      <c r="GS232" s="109"/>
      <c r="GT232" s="109"/>
      <c r="GU232" s="109"/>
      <c r="GV232" s="109"/>
      <c r="GW232" s="109"/>
      <c r="GX232" s="109"/>
      <c r="GY232" s="109"/>
      <c r="GZ232" s="109"/>
      <c r="HA232" s="109"/>
      <c r="HB232" s="109"/>
      <c r="HC232" s="109"/>
      <c r="HD232" s="109"/>
      <c r="HE232" s="109"/>
      <c r="HF232" s="109"/>
      <c r="HG232" s="109"/>
      <c r="HH232" s="109"/>
      <c r="HI232" s="109"/>
      <c r="HJ232" s="109"/>
      <c r="HK232" s="109"/>
      <c r="HL232" s="109"/>
      <c r="HM232" s="109"/>
      <c r="HN232" s="109"/>
      <c r="HO232" s="109"/>
      <c r="HP232" s="109"/>
      <c r="HQ232" s="109"/>
      <c r="HR232" s="109"/>
      <c r="HS232" s="109"/>
      <c r="HT232" s="109"/>
      <c r="HU232" s="109"/>
      <c r="HV232" s="109"/>
      <c r="HW232" s="109"/>
      <c r="HX232" s="109"/>
      <c r="HY232" s="109"/>
      <c r="HZ232" s="109"/>
      <c r="IA232" s="109"/>
      <c r="IB232" s="109"/>
      <c r="IC232" s="109"/>
      <c r="ID232" s="109"/>
      <c r="IE232" s="109"/>
      <c r="IF232" s="109"/>
      <c r="IG232" s="109"/>
      <c r="IH232" s="109"/>
      <c r="II232" s="109"/>
      <c r="IJ232" s="109"/>
      <c r="IK232" s="109"/>
      <c r="IL232" s="109"/>
      <c r="IM232" s="109"/>
      <c r="IN232" s="109"/>
      <c r="IO232" s="109"/>
      <c r="IP232" s="109"/>
      <c r="IQ232" s="109"/>
      <c r="IR232" s="109"/>
      <c r="IS232" s="109"/>
      <c r="IT232" s="109"/>
      <c r="IU232" s="109"/>
      <c r="IV232" s="109"/>
      <c r="IW232" s="109"/>
      <c r="IX232" s="109"/>
      <c r="IY232" s="109"/>
      <c r="IZ232" s="109"/>
    </row>
    <row r="233" s="107" customFormat="1" ht="30" customHeight="1" spans="1:260">
      <c r="A233" s="149" t="s">
        <v>3396</v>
      </c>
      <c r="B233" s="128"/>
      <c r="C233" s="128"/>
      <c r="D233" s="124">
        <f t="shared" si="39"/>
        <v>1171.2276</v>
      </c>
      <c r="E233" s="126">
        <f t="shared" ref="E233:K233" si="40">SUM(E234:E240)</f>
        <v>1739.8276</v>
      </c>
      <c r="F233" s="126">
        <f t="shared" si="40"/>
        <v>568.6</v>
      </c>
      <c r="G233" s="126">
        <f t="shared" si="40"/>
        <v>1111.68</v>
      </c>
      <c r="H233" s="126">
        <f t="shared" si="40"/>
        <v>368.6</v>
      </c>
      <c r="I233" s="126">
        <f t="shared" si="40"/>
        <v>0</v>
      </c>
      <c r="J233" s="126">
        <f t="shared" si="40"/>
        <v>628.1476</v>
      </c>
      <c r="K233" s="126">
        <f t="shared" si="40"/>
        <v>200</v>
      </c>
      <c r="L233" s="163"/>
      <c r="M233" s="163"/>
      <c r="N233" s="160"/>
      <c r="O233" s="160"/>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109"/>
      <c r="AW233" s="109"/>
      <c r="AX233" s="109"/>
      <c r="AY233" s="109"/>
      <c r="AZ233" s="109"/>
      <c r="BA233" s="109"/>
      <c r="BB233" s="109"/>
      <c r="BC233" s="109"/>
      <c r="BD233" s="109"/>
      <c r="BE233" s="109"/>
      <c r="BF233" s="109"/>
      <c r="BG233" s="109"/>
      <c r="BH233" s="109"/>
      <c r="BI233" s="109"/>
      <c r="BJ233" s="109"/>
      <c r="BK233" s="109"/>
      <c r="BL233" s="109"/>
      <c r="BM233" s="109"/>
      <c r="BN233" s="109"/>
      <c r="BO233" s="109"/>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c r="CN233" s="109"/>
      <c r="CO233" s="109"/>
      <c r="CP233" s="109"/>
      <c r="CQ233" s="109"/>
      <c r="CR233" s="109"/>
      <c r="CS233" s="109"/>
      <c r="CT233" s="109"/>
      <c r="CU233" s="109"/>
      <c r="CV233" s="109"/>
      <c r="CW233" s="109"/>
      <c r="CX233" s="109"/>
      <c r="CY233" s="109"/>
      <c r="CZ233" s="109"/>
      <c r="DA233" s="109"/>
      <c r="DB233" s="109"/>
      <c r="DC233" s="109"/>
      <c r="DD233" s="109"/>
      <c r="DE233" s="109"/>
      <c r="DF233" s="109"/>
      <c r="DG233" s="109"/>
      <c r="DH233" s="109"/>
      <c r="DI233" s="109"/>
      <c r="DJ233" s="109"/>
      <c r="DK233" s="109"/>
      <c r="DL233" s="109"/>
      <c r="DM233" s="109"/>
      <c r="DN233" s="109"/>
      <c r="DO233" s="109"/>
      <c r="DP233" s="109"/>
      <c r="DQ233" s="109"/>
      <c r="DR233" s="109"/>
      <c r="DS233" s="109"/>
      <c r="DT233" s="109"/>
      <c r="DU233" s="109"/>
      <c r="DV233" s="109"/>
      <c r="DW233" s="109"/>
      <c r="DX233" s="109"/>
      <c r="DY233" s="109"/>
      <c r="DZ233" s="109"/>
      <c r="EA233" s="109"/>
      <c r="EB233" s="109"/>
      <c r="EC233" s="109"/>
      <c r="ED233" s="109"/>
      <c r="EE233" s="109"/>
      <c r="EF233" s="109"/>
      <c r="EG233" s="109"/>
      <c r="EH233" s="109"/>
      <c r="EI233" s="109"/>
      <c r="EJ233" s="109"/>
      <c r="EK233" s="109"/>
      <c r="EL233" s="109"/>
      <c r="EM233" s="109"/>
      <c r="EN233" s="109"/>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c r="GO233" s="109"/>
      <c r="GP233" s="109"/>
      <c r="GQ233" s="109"/>
      <c r="GR233" s="109"/>
      <c r="GS233" s="109"/>
      <c r="GT233" s="109"/>
      <c r="GU233" s="109"/>
      <c r="GV233" s="109"/>
      <c r="GW233" s="109"/>
      <c r="GX233" s="109"/>
      <c r="GY233" s="109"/>
      <c r="GZ233" s="109"/>
      <c r="HA233" s="109"/>
      <c r="HB233" s="109"/>
      <c r="HC233" s="109"/>
      <c r="HD233" s="109"/>
      <c r="HE233" s="109"/>
      <c r="HF233" s="109"/>
      <c r="HG233" s="109"/>
      <c r="HH233" s="109"/>
      <c r="HI233" s="109"/>
      <c r="HJ233" s="109"/>
      <c r="HK233" s="109"/>
      <c r="HL233" s="109"/>
      <c r="HM233" s="109"/>
      <c r="HN233" s="109"/>
      <c r="HO233" s="109"/>
      <c r="HP233" s="109"/>
      <c r="HQ233" s="109"/>
      <c r="HR233" s="109"/>
      <c r="HS233" s="109"/>
      <c r="HT233" s="109"/>
      <c r="HU233" s="109"/>
      <c r="HV233" s="109"/>
      <c r="HW233" s="109"/>
      <c r="HX233" s="109"/>
      <c r="HY233" s="109"/>
      <c r="HZ233" s="109"/>
      <c r="IA233" s="109"/>
      <c r="IB233" s="109"/>
      <c r="IC233" s="109"/>
      <c r="ID233" s="109"/>
      <c r="IE233" s="109"/>
      <c r="IF233" s="109"/>
      <c r="IG233" s="109"/>
      <c r="IH233" s="109"/>
      <c r="II233" s="109"/>
      <c r="IJ233" s="109"/>
      <c r="IK233" s="109"/>
      <c r="IL233" s="109"/>
      <c r="IM233" s="109"/>
      <c r="IN233" s="109"/>
      <c r="IO233" s="109"/>
      <c r="IP233" s="109"/>
      <c r="IQ233" s="109"/>
      <c r="IR233" s="109"/>
      <c r="IS233" s="109"/>
      <c r="IT233" s="109"/>
      <c r="IU233" s="109"/>
      <c r="IV233" s="109"/>
      <c r="IW233" s="109"/>
      <c r="IX233" s="109"/>
      <c r="IY233" s="109"/>
      <c r="IZ233" s="109"/>
    </row>
    <row r="234" s="107" customFormat="1" ht="38" customHeight="1" spans="1:260">
      <c r="A234" s="149" t="s">
        <v>3397</v>
      </c>
      <c r="B234" s="135"/>
      <c r="C234" s="135" t="s">
        <v>3398</v>
      </c>
      <c r="D234" s="124">
        <f t="shared" si="39"/>
        <v>743.08</v>
      </c>
      <c r="E234" s="141">
        <v>1111.68</v>
      </c>
      <c r="F234" s="137">
        <f t="shared" ref="F234:F236" si="41">H234+K234</f>
        <v>368.6</v>
      </c>
      <c r="G234" s="137">
        <v>1111.68</v>
      </c>
      <c r="H234" s="137">
        <v>368.6</v>
      </c>
      <c r="I234" s="164"/>
      <c r="J234" s="164"/>
      <c r="K234" s="137"/>
      <c r="L234" s="163" t="s">
        <v>3126</v>
      </c>
      <c r="M234" s="163" t="s">
        <v>3121</v>
      </c>
      <c r="N234" s="160" t="s">
        <v>2925</v>
      </c>
      <c r="O234" s="160"/>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109"/>
      <c r="AN234" s="109"/>
      <c r="AO234" s="109"/>
      <c r="AP234" s="109"/>
      <c r="AQ234" s="109"/>
      <c r="AR234" s="109"/>
      <c r="AS234" s="109"/>
      <c r="AT234" s="109"/>
      <c r="AU234" s="109"/>
      <c r="AV234" s="109"/>
      <c r="AW234" s="109"/>
      <c r="AX234" s="109"/>
      <c r="AY234" s="109"/>
      <c r="AZ234" s="109"/>
      <c r="BA234" s="109"/>
      <c r="BB234" s="109"/>
      <c r="BC234" s="109"/>
      <c r="BD234" s="109"/>
      <c r="BE234" s="109"/>
      <c r="BF234" s="109"/>
      <c r="BG234" s="109"/>
      <c r="BH234" s="109"/>
      <c r="BI234" s="109"/>
      <c r="BJ234" s="109"/>
      <c r="BK234" s="109"/>
      <c r="BL234" s="109"/>
      <c r="BM234" s="109"/>
      <c r="BN234" s="109"/>
      <c r="BO234" s="109"/>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c r="CN234" s="109"/>
      <c r="CO234" s="109"/>
      <c r="CP234" s="109"/>
      <c r="CQ234" s="109"/>
      <c r="CR234" s="109"/>
      <c r="CS234" s="109"/>
      <c r="CT234" s="109"/>
      <c r="CU234" s="109"/>
      <c r="CV234" s="109"/>
      <c r="CW234" s="109"/>
      <c r="CX234" s="109"/>
      <c r="CY234" s="109"/>
      <c r="CZ234" s="109"/>
      <c r="DA234" s="109"/>
      <c r="DB234" s="109"/>
      <c r="DC234" s="109"/>
      <c r="DD234" s="109"/>
      <c r="DE234" s="109"/>
      <c r="DF234" s="109"/>
      <c r="DG234" s="109"/>
      <c r="DH234" s="109"/>
      <c r="DI234" s="109"/>
      <c r="DJ234" s="109"/>
      <c r="DK234" s="109"/>
      <c r="DL234" s="109"/>
      <c r="DM234" s="109"/>
      <c r="DN234" s="109"/>
      <c r="DO234" s="109"/>
      <c r="DP234" s="109"/>
      <c r="DQ234" s="109"/>
      <c r="DR234" s="109"/>
      <c r="DS234" s="109"/>
      <c r="DT234" s="109"/>
      <c r="DU234" s="109"/>
      <c r="DV234" s="109"/>
      <c r="DW234" s="109"/>
      <c r="DX234" s="109"/>
      <c r="DY234" s="109"/>
      <c r="DZ234" s="109"/>
      <c r="EA234" s="109"/>
      <c r="EB234" s="109"/>
      <c r="EC234" s="109"/>
      <c r="ED234" s="109"/>
      <c r="EE234" s="109"/>
      <c r="EF234" s="109"/>
      <c r="EG234" s="109"/>
      <c r="EH234" s="109"/>
      <c r="EI234" s="109"/>
      <c r="EJ234" s="109"/>
      <c r="EK234" s="109"/>
      <c r="EL234" s="109"/>
      <c r="EM234" s="109"/>
      <c r="EN234" s="109"/>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c r="GO234" s="109"/>
      <c r="GP234" s="109"/>
      <c r="GQ234" s="109"/>
      <c r="GR234" s="109"/>
      <c r="GS234" s="109"/>
      <c r="GT234" s="109"/>
      <c r="GU234" s="109"/>
      <c r="GV234" s="109"/>
      <c r="GW234" s="109"/>
      <c r="GX234" s="109"/>
      <c r="GY234" s="109"/>
      <c r="GZ234" s="109"/>
      <c r="HA234" s="109"/>
      <c r="HB234" s="109"/>
      <c r="HC234" s="109"/>
      <c r="HD234" s="109"/>
      <c r="HE234" s="109"/>
      <c r="HF234" s="109"/>
      <c r="HG234" s="109"/>
      <c r="HH234" s="109"/>
      <c r="HI234" s="109"/>
      <c r="HJ234" s="109"/>
      <c r="HK234" s="109"/>
      <c r="HL234" s="109"/>
      <c r="HM234" s="109"/>
      <c r="HN234" s="109"/>
      <c r="HO234" s="109"/>
      <c r="HP234" s="109"/>
      <c r="HQ234" s="109"/>
      <c r="HR234" s="109"/>
      <c r="HS234" s="109"/>
      <c r="HT234" s="109"/>
      <c r="HU234" s="109"/>
      <c r="HV234" s="109"/>
      <c r="HW234" s="109"/>
      <c r="HX234" s="109"/>
      <c r="HY234" s="109"/>
      <c r="HZ234" s="109"/>
      <c r="IA234" s="109"/>
      <c r="IB234" s="109"/>
      <c r="IC234" s="109"/>
      <c r="ID234" s="109"/>
      <c r="IE234" s="109"/>
      <c r="IF234" s="109"/>
      <c r="IG234" s="109"/>
      <c r="IH234" s="109"/>
      <c r="II234" s="109"/>
      <c r="IJ234" s="109"/>
      <c r="IK234" s="109"/>
      <c r="IL234" s="109"/>
      <c r="IM234" s="109"/>
      <c r="IN234" s="109"/>
      <c r="IO234" s="109"/>
      <c r="IP234" s="109"/>
      <c r="IQ234" s="109"/>
      <c r="IR234" s="109"/>
      <c r="IS234" s="109"/>
      <c r="IT234" s="109"/>
      <c r="IU234" s="109"/>
      <c r="IV234" s="109"/>
      <c r="IW234" s="109"/>
      <c r="IX234" s="109"/>
      <c r="IY234" s="109"/>
      <c r="IZ234" s="109"/>
    </row>
    <row r="235" s="107" customFormat="1" ht="44" customHeight="1" spans="1:260">
      <c r="A235" s="149" t="s">
        <v>3399</v>
      </c>
      <c r="B235" s="135"/>
      <c r="C235" s="135" t="s">
        <v>3400</v>
      </c>
      <c r="D235" s="124">
        <f t="shared" si="39"/>
        <v>-30.35</v>
      </c>
      <c r="E235" s="141">
        <v>69.65</v>
      </c>
      <c r="F235" s="137">
        <f t="shared" si="41"/>
        <v>100</v>
      </c>
      <c r="G235" s="137"/>
      <c r="H235" s="137"/>
      <c r="I235" s="164"/>
      <c r="J235" s="164">
        <v>69.65</v>
      </c>
      <c r="K235" s="137">
        <v>100</v>
      </c>
      <c r="L235" s="163" t="s">
        <v>3401</v>
      </c>
      <c r="M235" s="163" t="s">
        <v>3121</v>
      </c>
      <c r="N235" s="160" t="s">
        <v>2925</v>
      </c>
      <c r="O235" s="180"/>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109"/>
      <c r="AN235" s="109"/>
      <c r="AO235" s="109"/>
      <c r="AP235" s="109"/>
      <c r="AQ235" s="109"/>
      <c r="AR235" s="109"/>
      <c r="AS235" s="109"/>
      <c r="AT235" s="109"/>
      <c r="AU235" s="109"/>
      <c r="AV235" s="109"/>
      <c r="AW235" s="109"/>
      <c r="AX235" s="109"/>
      <c r="AY235" s="109"/>
      <c r="AZ235" s="109"/>
      <c r="BA235" s="109"/>
      <c r="BB235" s="109"/>
      <c r="BC235" s="109"/>
      <c r="BD235" s="109"/>
      <c r="BE235" s="109"/>
      <c r="BF235" s="109"/>
      <c r="BG235" s="109"/>
      <c r="BH235" s="109"/>
      <c r="BI235" s="109"/>
      <c r="BJ235" s="109"/>
      <c r="BK235" s="109"/>
      <c r="BL235" s="109"/>
      <c r="BM235" s="109"/>
      <c r="BN235" s="109"/>
      <c r="BO235" s="109"/>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c r="CN235" s="109"/>
      <c r="CO235" s="109"/>
      <c r="CP235" s="109"/>
      <c r="CQ235" s="109"/>
      <c r="CR235" s="109"/>
      <c r="CS235" s="109"/>
      <c r="CT235" s="109"/>
      <c r="CU235" s="109"/>
      <c r="CV235" s="109"/>
      <c r="CW235" s="109"/>
      <c r="CX235" s="109"/>
      <c r="CY235" s="109"/>
      <c r="CZ235" s="109"/>
      <c r="DA235" s="109"/>
      <c r="DB235" s="109"/>
      <c r="DC235" s="109"/>
      <c r="DD235" s="109"/>
      <c r="DE235" s="109"/>
      <c r="DF235" s="109"/>
      <c r="DG235" s="109"/>
      <c r="DH235" s="109"/>
      <c r="DI235" s="109"/>
      <c r="DJ235" s="109"/>
      <c r="DK235" s="109"/>
      <c r="DL235" s="109"/>
      <c r="DM235" s="109"/>
      <c r="DN235" s="109"/>
      <c r="DO235" s="109"/>
      <c r="DP235" s="109"/>
      <c r="DQ235" s="109"/>
      <c r="DR235" s="109"/>
      <c r="DS235" s="109"/>
      <c r="DT235" s="109"/>
      <c r="DU235" s="109"/>
      <c r="DV235" s="109"/>
      <c r="DW235" s="109"/>
      <c r="DX235" s="109"/>
      <c r="DY235" s="109"/>
      <c r="DZ235" s="109"/>
      <c r="EA235" s="109"/>
      <c r="EB235" s="109"/>
      <c r="EC235" s="109"/>
      <c r="ED235" s="109"/>
      <c r="EE235" s="109"/>
      <c r="EF235" s="109"/>
      <c r="EG235" s="109"/>
      <c r="EH235" s="109"/>
      <c r="EI235" s="109"/>
      <c r="EJ235" s="109"/>
      <c r="EK235" s="109"/>
      <c r="EL235" s="109"/>
      <c r="EM235" s="109"/>
      <c r="EN235" s="109"/>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c r="GO235" s="109"/>
      <c r="GP235" s="109"/>
      <c r="GQ235" s="109"/>
      <c r="GR235" s="109"/>
      <c r="GS235" s="109"/>
      <c r="GT235" s="109"/>
      <c r="GU235" s="109"/>
      <c r="GV235" s="109"/>
      <c r="GW235" s="109"/>
      <c r="GX235" s="109"/>
      <c r="GY235" s="109"/>
      <c r="GZ235" s="109"/>
      <c r="HA235" s="109"/>
      <c r="HB235" s="109"/>
      <c r="HC235" s="109"/>
      <c r="HD235" s="109"/>
      <c r="HE235" s="109"/>
      <c r="HF235" s="109"/>
      <c r="HG235" s="109"/>
      <c r="HH235" s="109"/>
      <c r="HI235" s="109"/>
      <c r="HJ235" s="109"/>
      <c r="HK235" s="109"/>
      <c r="HL235" s="109"/>
      <c r="HM235" s="109"/>
      <c r="HN235" s="109"/>
      <c r="HO235" s="109"/>
      <c r="HP235" s="109"/>
      <c r="HQ235" s="109"/>
      <c r="HR235" s="109"/>
      <c r="HS235" s="109"/>
      <c r="HT235" s="109"/>
      <c r="HU235" s="109"/>
      <c r="HV235" s="109"/>
      <c r="HW235" s="109"/>
      <c r="HX235" s="109"/>
      <c r="HY235" s="109"/>
      <c r="HZ235" s="109"/>
      <c r="IA235" s="109"/>
      <c r="IB235" s="109"/>
      <c r="IC235" s="109"/>
      <c r="ID235" s="109"/>
      <c r="IE235" s="109"/>
      <c r="IF235" s="109"/>
      <c r="IG235" s="109"/>
      <c r="IH235" s="109"/>
      <c r="II235" s="109"/>
      <c r="IJ235" s="109"/>
      <c r="IK235" s="109"/>
      <c r="IL235" s="109"/>
      <c r="IM235" s="109"/>
      <c r="IN235" s="109"/>
      <c r="IO235" s="109"/>
      <c r="IP235" s="109"/>
      <c r="IQ235" s="109"/>
      <c r="IR235" s="109"/>
      <c r="IS235" s="109"/>
      <c r="IT235" s="109"/>
      <c r="IU235" s="109"/>
      <c r="IV235" s="109"/>
      <c r="IW235" s="109"/>
      <c r="IX235" s="109"/>
      <c r="IY235" s="109"/>
      <c r="IZ235" s="109"/>
    </row>
    <row r="236" s="107" customFormat="1" ht="52" customHeight="1" spans="1:260">
      <c r="A236" s="140" t="s">
        <v>3402</v>
      </c>
      <c r="B236" s="218"/>
      <c r="C236" s="219" t="s">
        <v>3403</v>
      </c>
      <c r="D236" s="124">
        <f t="shared" si="39"/>
        <v>-98.8</v>
      </c>
      <c r="E236" s="141">
        <v>1.2</v>
      </c>
      <c r="F236" s="137">
        <f t="shared" si="41"/>
        <v>100</v>
      </c>
      <c r="G236" s="137"/>
      <c r="H236" s="137"/>
      <c r="I236" s="164"/>
      <c r="J236" s="164">
        <v>1.2</v>
      </c>
      <c r="K236" s="137">
        <v>100</v>
      </c>
      <c r="L236" s="163" t="s">
        <v>3080</v>
      </c>
      <c r="M236" s="160" t="s">
        <v>3121</v>
      </c>
      <c r="N236" s="160" t="s">
        <v>2925</v>
      </c>
      <c r="O236" s="160"/>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109"/>
      <c r="AW236" s="109"/>
      <c r="AX236" s="109"/>
      <c r="AY236" s="109"/>
      <c r="AZ236" s="109"/>
      <c r="BA236" s="109"/>
      <c r="BB236" s="109"/>
      <c r="BC236" s="109"/>
      <c r="BD236" s="109"/>
      <c r="BE236" s="109"/>
      <c r="BF236" s="109"/>
      <c r="BG236" s="109"/>
      <c r="BH236" s="109"/>
      <c r="BI236" s="109"/>
      <c r="BJ236" s="109"/>
      <c r="BK236" s="109"/>
      <c r="BL236" s="109"/>
      <c r="BM236" s="109"/>
      <c r="BN236" s="109"/>
      <c r="BO236" s="109"/>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c r="CN236" s="109"/>
      <c r="CO236" s="109"/>
      <c r="CP236" s="109"/>
      <c r="CQ236" s="109"/>
      <c r="CR236" s="109"/>
      <c r="CS236" s="109"/>
      <c r="CT236" s="109"/>
      <c r="CU236" s="109"/>
      <c r="CV236" s="109"/>
      <c r="CW236" s="109"/>
      <c r="CX236" s="109"/>
      <c r="CY236" s="109"/>
      <c r="CZ236" s="109"/>
      <c r="DA236" s="109"/>
      <c r="DB236" s="109"/>
      <c r="DC236" s="109"/>
      <c r="DD236" s="109"/>
      <c r="DE236" s="109"/>
      <c r="DF236" s="109"/>
      <c r="DG236" s="109"/>
      <c r="DH236" s="109"/>
      <c r="DI236" s="109"/>
      <c r="DJ236" s="109"/>
      <c r="DK236" s="109"/>
      <c r="DL236" s="109"/>
      <c r="DM236" s="109"/>
      <c r="DN236" s="109"/>
      <c r="DO236" s="109"/>
      <c r="DP236" s="109"/>
      <c r="DQ236" s="109"/>
      <c r="DR236" s="109"/>
      <c r="DS236" s="109"/>
      <c r="DT236" s="109"/>
      <c r="DU236" s="109"/>
      <c r="DV236" s="109"/>
      <c r="DW236" s="109"/>
      <c r="DX236" s="109"/>
      <c r="DY236" s="109"/>
      <c r="DZ236" s="109"/>
      <c r="EA236" s="109"/>
      <c r="EB236" s="109"/>
      <c r="EC236" s="109"/>
      <c r="ED236" s="109"/>
      <c r="EE236" s="109"/>
      <c r="EF236" s="109"/>
      <c r="EG236" s="109"/>
      <c r="EH236" s="109"/>
      <c r="EI236" s="109"/>
      <c r="EJ236" s="109"/>
      <c r="EK236" s="109"/>
      <c r="EL236" s="109"/>
      <c r="EM236" s="109"/>
      <c r="EN236" s="109"/>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c r="GO236" s="109"/>
      <c r="GP236" s="109"/>
      <c r="GQ236" s="109"/>
      <c r="GR236" s="109"/>
      <c r="GS236" s="109"/>
      <c r="GT236" s="109"/>
      <c r="GU236" s="109"/>
      <c r="GV236" s="109"/>
      <c r="GW236" s="109"/>
      <c r="GX236" s="109"/>
      <c r="GY236" s="109"/>
      <c r="GZ236" s="109"/>
      <c r="HA236" s="109"/>
      <c r="HB236" s="109"/>
      <c r="HC236" s="109"/>
      <c r="HD236" s="109"/>
      <c r="HE236" s="109"/>
      <c r="HF236" s="109"/>
      <c r="HG236" s="109"/>
      <c r="HH236" s="109"/>
      <c r="HI236" s="109"/>
      <c r="HJ236" s="109"/>
      <c r="HK236" s="109"/>
      <c r="HL236" s="109"/>
      <c r="HM236" s="109"/>
      <c r="HN236" s="109"/>
      <c r="HO236" s="109"/>
      <c r="HP236" s="109"/>
      <c r="HQ236" s="109"/>
      <c r="HR236" s="109"/>
      <c r="HS236" s="109"/>
      <c r="HT236" s="109"/>
      <c r="HU236" s="109"/>
      <c r="HV236" s="109"/>
      <c r="HW236" s="109"/>
      <c r="HX236" s="109"/>
      <c r="HY236" s="109"/>
      <c r="HZ236" s="109"/>
      <c r="IA236" s="109"/>
      <c r="IB236" s="109"/>
      <c r="IC236" s="109"/>
      <c r="ID236" s="109"/>
      <c r="IE236" s="109"/>
      <c r="IF236" s="109"/>
      <c r="IG236" s="109"/>
      <c r="IH236" s="109"/>
      <c r="II236" s="109"/>
      <c r="IJ236" s="109"/>
      <c r="IK236" s="109"/>
      <c r="IL236" s="109"/>
      <c r="IM236" s="109"/>
      <c r="IN236" s="109"/>
      <c r="IO236" s="109"/>
      <c r="IP236" s="109"/>
      <c r="IQ236" s="109"/>
      <c r="IR236" s="109"/>
      <c r="IS236" s="109"/>
      <c r="IT236" s="109"/>
      <c r="IU236" s="109"/>
      <c r="IV236" s="109"/>
      <c r="IW236" s="109"/>
      <c r="IX236" s="109"/>
      <c r="IY236" s="109"/>
      <c r="IZ236" s="109"/>
    </row>
    <row r="237" s="107" customFormat="1" ht="46" customHeight="1" spans="1:260">
      <c r="A237" s="133" t="s">
        <v>3404</v>
      </c>
      <c r="B237" s="218"/>
      <c r="C237" s="163" t="s">
        <v>3405</v>
      </c>
      <c r="D237" s="124">
        <f t="shared" si="39"/>
        <v>15</v>
      </c>
      <c r="E237" s="141">
        <v>15</v>
      </c>
      <c r="F237" s="137"/>
      <c r="G237" s="137"/>
      <c r="H237" s="137"/>
      <c r="I237" s="137"/>
      <c r="J237" s="137">
        <v>15</v>
      </c>
      <c r="K237" s="137"/>
      <c r="L237" s="163" t="s">
        <v>3406</v>
      </c>
      <c r="M237" s="160" t="s">
        <v>3121</v>
      </c>
      <c r="N237" s="160" t="s">
        <v>2925</v>
      </c>
      <c r="O237" s="180"/>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109"/>
      <c r="AN237" s="109"/>
      <c r="AO237" s="109"/>
      <c r="AP237" s="109"/>
      <c r="AQ237" s="109"/>
      <c r="AR237" s="109"/>
      <c r="AS237" s="109"/>
      <c r="AT237" s="109"/>
      <c r="AU237" s="109"/>
      <c r="AV237" s="109"/>
      <c r="AW237" s="109"/>
      <c r="AX237" s="109"/>
      <c r="AY237" s="109"/>
      <c r="AZ237" s="109"/>
      <c r="BA237" s="109"/>
      <c r="BB237" s="109"/>
      <c r="BC237" s="109"/>
      <c r="BD237" s="109"/>
      <c r="BE237" s="109"/>
      <c r="BF237" s="109"/>
      <c r="BG237" s="109"/>
      <c r="BH237" s="109"/>
      <c r="BI237" s="109"/>
      <c r="BJ237" s="109"/>
      <c r="BK237" s="109"/>
      <c r="BL237" s="109"/>
      <c r="BM237" s="109"/>
      <c r="BN237" s="109"/>
      <c r="BO237" s="109"/>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c r="CN237" s="109"/>
      <c r="CO237" s="109"/>
      <c r="CP237" s="109"/>
      <c r="CQ237" s="109"/>
      <c r="CR237" s="109"/>
      <c r="CS237" s="109"/>
      <c r="CT237" s="109"/>
      <c r="CU237" s="109"/>
      <c r="CV237" s="109"/>
      <c r="CW237" s="109"/>
      <c r="CX237" s="109"/>
      <c r="CY237" s="109"/>
      <c r="CZ237" s="109"/>
      <c r="DA237" s="109"/>
      <c r="DB237" s="109"/>
      <c r="DC237" s="109"/>
      <c r="DD237" s="109"/>
      <c r="DE237" s="109"/>
      <c r="DF237" s="109"/>
      <c r="DG237" s="109"/>
      <c r="DH237" s="109"/>
      <c r="DI237" s="109"/>
      <c r="DJ237" s="109"/>
      <c r="DK237" s="109"/>
      <c r="DL237" s="109"/>
      <c r="DM237" s="109"/>
      <c r="DN237" s="109"/>
      <c r="DO237" s="109"/>
      <c r="DP237" s="109"/>
      <c r="DQ237" s="109"/>
      <c r="DR237" s="109"/>
      <c r="DS237" s="109"/>
      <c r="DT237" s="109"/>
      <c r="DU237" s="109"/>
      <c r="DV237" s="109"/>
      <c r="DW237" s="109"/>
      <c r="DX237" s="109"/>
      <c r="DY237" s="109"/>
      <c r="DZ237" s="109"/>
      <c r="EA237" s="109"/>
      <c r="EB237" s="109"/>
      <c r="EC237" s="109"/>
      <c r="ED237" s="109"/>
      <c r="EE237" s="109"/>
      <c r="EF237" s="109"/>
      <c r="EG237" s="109"/>
      <c r="EH237" s="109"/>
      <c r="EI237" s="109"/>
      <c r="EJ237" s="109"/>
      <c r="EK237" s="109"/>
      <c r="EL237" s="109"/>
      <c r="EM237" s="109"/>
      <c r="EN237" s="109"/>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c r="GO237" s="109"/>
      <c r="GP237" s="109"/>
      <c r="GQ237" s="109"/>
      <c r="GR237" s="109"/>
      <c r="GS237" s="109"/>
      <c r="GT237" s="109"/>
      <c r="GU237" s="109"/>
      <c r="GV237" s="109"/>
      <c r="GW237" s="109"/>
      <c r="GX237" s="109"/>
      <c r="GY237" s="109"/>
      <c r="GZ237" s="109"/>
      <c r="HA237" s="109"/>
      <c r="HB237" s="109"/>
      <c r="HC237" s="109"/>
      <c r="HD237" s="109"/>
      <c r="HE237" s="109"/>
      <c r="HF237" s="109"/>
      <c r="HG237" s="109"/>
      <c r="HH237" s="109"/>
      <c r="HI237" s="109"/>
      <c r="HJ237" s="109"/>
      <c r="HK237" s="109"/>
      <c r="HL237" s="109"/>
      <c r="HM237" s="109"/>
      <c r="HN237" s="109"/>
      <c r="HO237" s="109"/>
      <c r="HP237" s="109"/>
      <c r="HQ237" s="109"/>
      <c r="HR237" s="109"/>
      <c r="HS237" s="109"/>
      <c r="HT237" s="109"/>
      <c r="HU237" s="109"/>
      <c r="HV237" s="109"/>
      <c r="HW237" s="109"/>
      <c r="HX237" s="109"/>
      <c r="HY237" s="109"/>
      <c r="HZ237" s="109"/>
      <c r="IA237" s="109"/>
      <c r="IB237" s="109"/>
      <c r="IC237" s="109"/>
      <c r="ID237" s="109"/>
      <c r="IE237" s="109"/>
      <c r="IF237" s="109"/>
      <c r="IG237" s="109"/>
      <c r="IH237" s="109"/>
      <c r="II237" s="109"/>
      <c r="IJ237" s="109"/>
      <c r="IK237" s="109"/>
      <c r="IL237" s="109"/>
      <c r="IM237" s="109"/>
      <c r="IN237" s="109"/>
      <c r="IO237" s="109"/>
      <c r="IP237" s="109"/>
      <c r="IQ237" s="109"/>
      <c r="IR237" s="109"/>
      <c r="IS237" s="109"/>
      <c r="IT237" s="109"/>
      <c r="IU237" s="109"/>
      <c r="IV237" s="109"/>
      <c r="IW237" s="109"/>
      <c r="IX237" s="109"/>
      <c r="IY237" s="109"/>
      <c r="IZ237" s="109"/>
    </row>
    <row r="238" s="107" customFormat="1" ht="48" customHeight="1" spans="1:260">
      <c r="A238" s="133" t="s">
        <v>3407</v>
      </c>
      <c r="B238" s="218"/>
      <c r="C238" s="163" t="s">
        <v>3408</v>
      </c>
      <c r="D238" s="124">
        <f t="shared" si="39"/>
        <v>418.395</v>
      </c>
      <c r="E238" s="141">
        <f>412+6.395</f>
        <v>418.395</v>
      </c>
      <c r="F238" s="137"/>
      <c r="G238" s="137"/>
      <c r="H238" s="137"/>
      <c r="I238" s="137"/>
      <c r="J238" s="137">
        <v>418.395</v>
      </c>
      <c r="K238" s="137"/>
      <c r="L238" s="163" t="s">
        <v>3409</v>
      </c>
      <c r="M238" s="160" t="s">
        <v>3121</v>
      </c>
      <c r="N238" s="160" t="s">
        <v>2925</v>
      </c>
      <c r="O238" s="180"/>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c r="CN238" s="109"/>
      <c r="CO238" s="109"/>
      <c r="CP238" s="109"/>
      <c r="CQ238" s="109"/>
      <c r="CR238" s="109"/>
      <c r="CS238" s="109"/>
      <c r="CT238" s="109"/>
      <c r="CU238" s="109"/>
      <c r="CV238" s="109"/>
      <c r="CW238" s="109"/>
      <c r="CX238" s="109"/>
      <c r="CY238" s="109"/>
      <c r="CZ238" s="109"/>
      <c r="DA238" s="109"/>
      <c r="DB238" s="109"/>
      <c r="DC238" s="109"/>
      <c r="DD238" s="109"/>
      <c r="DE238" s="109"/>
      <c r="DF238" s="109"/>
      <c r="DG238" s="109"/>
      <c r="DH238" s="109"/>
      <c r="DI238" s="109"/>
      <c r="DJ238" s="109"/>
      <c r="DK238" s="109"/>
      <c r="DL238" s="109"/>
      <c r="DM238" s="109"/>
      <c r="DN238" s="109"/>
      <c r="DO238" s="109"/>
      <c r="DP238" s="109"/>
      <c r="DQ238" s="109"/>
      <c r="DR238" s="109"/>
      <c r="DS238" s="109"/>
      <c r="DT238" s="109"/>
      <c r="DU238" s="109"/>
      <c r="DV238" s="109"/>
      <c r="DW238" s="109"/>
      <c r="DX238" s="109"/>
      <c r="DY238" s="109"/>
      <c r="DZ238" s="109"/>
      <c r="EA238" s="109"/>
      <c r="EB238" s="109"/>
      <c r="EC238" s="109"/>
      <c r="ED238" s="109"/>
      <c r="EE238" s="109"/>
      <c r="EF238" s="109"/>
      <c r="EG238" s="109"/>
      <c r="EH238" s="109"/>
      <c r="EI238" s="109"/>
      <c r="EJ238" s="109"/>
      <c r="EK238" s="109"/>
      <c r="EL238" s="109"/>
      <c r="EM238" s="109"/>
      <c r="EN238" s="109"/>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c r="GO238" s="109"/>
      <c r="GP238" s="109"/>
      <c r="GQ238" s="109"/>
      <c r="GR238" s="109"/>
      <c r="GS238" s="109"/>
      <c r="GT238" s="109"/>
      <c r="GU238" s="109"/>
      <c r="GV238" s="109"/>
      <c r="GW238" s="109"/>
      <c r="GX238" s="109"/>
      <c r="GY238" s="109"/>
      <c r="GZ238" s="109"/>
      <c r="HA238" s="109"/>
      <c r="HB238" s="109"/>
      <c r="HC238" s="109"/>
      <c r="HD238" s="109"/>
      <c r="HE238" s="109"/>
      <c r="HF238" s="109"/>
      <c r="HG238" s="109"/>
      <c r="HH238" s="109"/>
      <c r="HI238" s="109"/>
      <c r="HJ238" s="109"/>
      <c r="HK238" s="109"/>
      <c r="HL238" s="109"/>
      <c r="HM238" s="109"/>
      <c r="HN238" s="109"/>
      <c r="HO238" s="109"/>
      <c r="HP238" s="109"/>
      <c r="HQ238" s="109"/>
      <c r="HR238" s="109"/>
      <c r="HS238" s="109"/>
      <c r="HT238" s="109"/>
      <c r="HU238" s="109"/>
      <c r="HV238" s="109"/>
      <c r="HW238" s="109"/>
      <c r="HX238" s="109"/>
      <c r="HY238" s="109"/>
      <c r="HZ238" s="109"/>
      <c r="IA238" s="109"/>
      <c r="IB238" s="109"/>
      <c r="IC238" s="109"/>
      <c r="ID238" s="109"/>
      <c r="IE238" s="109"/>
      <c r="IF238" s="109"/>
      <c r="IG238" s="109"/>
      <c r="IH238" s="109"/>
      <c r="II238" s="109"/>
      <c r="IJ238" s="109"/>
      <c r="IK238" s="109"/>
      <c r="IL238" s="109"/>
      <c r="IM238" s="109"/>
      <c r="IN238" s="109"/>
      <c r="IO238" s="109"/>
      <c r="IP238" s="109"/>
      <c r="IQ238" s="109"/>
      <c r="IR238" s="109"/>
      <c r="IS238" s="109"/>
      <c r="IT238" s="109"/>
      <c r="IU238" s="109"/>
      <c r="IV238" s="109"/>
      <c r="IW238" s="109"/>
      <c r="IX238" s="109"/>
      <c r="IY238" s="109"/>
      <c r="IZ238" s="109"/>
    </row>
    <row r="239" s="107" customFormat="1" ht="50" customHeight="1" spans="1:260">
      <c r="A239" s="133" t="s">
        <v>3410</v>
      </c>
      <c r="B239" s="218"/>
      <c r="C239" s="220" t="s">
        <v>3411</v>
      </c>
      <c r="D239" s="124">
        <f t="shared" si="39"/>
        <v>83.25</v>
      </c>
      <c r="E239" s="141">
        <v>83.25</v>
      </c>
      <c r="F239" s="137"/>
      <c r="G239" s="137"/>
      <c r="H239" s="137"/>
      <c r="I239" s="164"/>
      <c r="J239" s="164">
        <v>83.25</v>
      </c>
      <c r="K239" s="137"/>
      <c r="L239" s="163" t="s">
        <v>3412</v>
      </c>
      <c r="M239" s="160" t="s">
        <v>3057</v>
      </c>
      <c r="N239" s="160" t="s">
        <v>2925</v>
      </c>
      <c r="O239" s="180"/>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c r="CN239" s="109"/>
      <c r="CO239" s="109"/>
      <c r="CP239" s="109"/>
      <c r="CQ239" s="109"/>
      <c r="CR239" s="109"/>
      <c r="CS239" s="109"/>
      <c r="CT239" s="109"/>
      <c r="CU239" s="109"/>
      <c r="CV239" s="109"/>
      <c r="CW239" s="109"/>
      <c r="CX239" s="109"/>
      <c r="CY239" s="109"/>
      <c r="CZ239" s="109"/>
      <c r="DA239" s="109"/>
      <c r="DB239" s="109"/>
      <c r="DC239" s="109"/>
      <c r="DD239" s="109"/>
      <c r="DE239" s="109"/>
      <c r="DF239" s="109"/>
      <c r="DG239" s="109"/>
      <c r="DH239" s="109"/>
      <c r="DI239" s="109"/>
      <c r="DJ239" s="109"/>
      <c r="DK239" s="109"/>
      <c r="DL239" s="109"/>
      <c r="DM239" s="109"/>
      <c r="DN239" s="109"/>
      <c r="DO239" s="109"/>
      <c r="DP239" s="109"/>
      <c r="DQ239" s="109"/>
      <c r="DR239" s="109"/>
      <c r="DS239" s="109"/>
      <c r="DT239" s="109"/>
      <c r="DU239" s="109"/>
      <c r="DV239" s="109"/>
      <c r="DW239" s="109"/>
      <c r="DX239" s="109"/>
      <c r="DY239" s="109"/>
      <c r="DZ239" s="109"/>
      <c r="EA239" s="109"/>
      <c r="EB239" s="109"/>
      <c r="EC239" s="109"/>
      <c r="ED239" s="109"/>
      <c r="EE239" s="109"/>
      <c r="EF239" s="109"/>
      <c r="EG239" s="109"/>
      <c r="EH239" s="109"/>
      <c r="EI239" s="109"/>
      <c r="EJ239" s="109"/>
      <c r="EK239" s="109"/>
      <c r="EL239" s="109"/>
      <c r="EM239" s="109"/>
      <c r="EN239" s="109"/>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c r="GO239" s="109"/>
      <c r="GP239" s="109"/>
      <c r="GQ239" s="109"/>
      <c r="GR239" s="109"/>
      <c r="GS239" s="109"/>
      <c r="GT239" s="109"/>
      <c r="GU239" s="109"/>
      <c r="GV239" s="109"/>
      <c r="GW239" s="109"/>
      <c r="GX239" s="109"/>
      <c r="GY239" s="109"/>
      <c r="GZ239" s="109"/>
      <c r="HA239" s="109"/>
      <c r="HB239" s="109"/>
      <c r="HC239" s="109"/>
      <c r="HD239" s="109"/>
      <c r="HE239" s="109"/>
      <c r="HF239" s="109"/>
      <c r="HG239" s="109"/>
      <c r="HH239" s="109"/>
      <c r="HI239" s="109"/>
      <c r="HJ239" s="109"/>
      <c r="HK239" s="109"/>
      <c r="HL239" s="109"/>
      <c r="HM239" s="109"/>
      <c r="HN239" s="109"/>
      <c r="HO239" s="109"/>
      <c r="HP239" s="109"/>
      <c r="HQ239" s="109"/>
      <c r="HR239" s="109"/>
      <c r="HS239" s="109"/>
      <c r="HT239" s="109"/>
      <c r="HU239" s="109"/>
      <c r="HV239" s="109"/>
      <c r="HW239" s="109"/>
      <c r="HX239" s="109"/>
      <c r="HY239" s="109"/>
      <c r="HZ239" s="109"/>
      <c r="IA239" s="109"/>
      <c r="IB239" s="109"/>
      <c r="IC239" s="109"/>
      <c r="ID239" s="109"/>
      <c r="IE239" s="109"/>
      <c r="IF239" s="109"/>
      <c r="IG239" s="109"/>
      <c r="IH239" s="109"/>
      <c r="II239" s="109"/>
      <c r="IJ239" s="109"/>
      <c r="IK239" s="109"/>
      <c r="IL239" s="109"/>
      <c r="IM239" s="109"/>
      <c r="IN239" s="109"/>
      <c r="IO239" s="109"/>
      <c r="IP239" s="109"/>
      <c r="IQ239" s="109"/>
      <c r="IR239" s="109"/>
      <c r="IS239" s="109"/>
      <c r="IT239" s="109"/>
      <c r="IU239" s="109"/>
      <c r="IV239" s="109"/>
      <c r="IW239" s="109"/>
      <c r="IX239" s="109"/>
      <c r="IY239" s="109"/>
      <c r="IZ239" s="109"/>
    </row>
    <row r="240" s="107" customFormat="1" ht="30" customHeight="1" spans="1:260">
      <c r="A240" s="133" t="s">
        <v>3413</v>
      </c>
      <c r="B240" s="133"/>
      <c r="C240" s="220" t="s">
        <v>3414</v>
      </c>
      <c r="D240" s="124">
        <f t="shared" si="39"/>
        <v>40.6526</v>
      </c>
      <c r="E240" s="137">
        <v>40.6526</v>
      </c>
      <c r="F240" s="137">
        <f t="shared" ref="F240:F247" si="42">H240+K240</f>
        <v>0</v>
      </c>
      <c r="G240" s="137"/>
      <c r="H240" s="137"/>
      <c r="I240" s="164"/>
      <c r="J240" s="137">
        <v>40.6526</v>
      </c>
      <c r="K240" s="137"/>
      <c r="L240" s="163" t="s">
        <v>3126</v>
      </c>
      <c r="M240" s="160" t="s">
        <v>3121</v>
      </c>
      <c r="N240" s="160" t="s">
        <v>2925</v>
      </c>
      <c r="O240" s="180"/>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CM240" s="109"/>
      <c r="CN240" s="109"/>
      <c r="CO240" s="109"/>
      <c r="CP240" s="109"/>
      <c r="CQ240" s="109"/>
      <c r="CR240" s="109"/>
      <c r="CS240" s="109"/>
      <c r="CT240" s="109"/>
      <c r="CU240" s="109"/>
      <c r="CV240" s="109"/>
      <c r="CW240" s="109"/>
      <c r="CX240" s="109"/>
      <c r="CY240" s="109"/>
      <c r="CZ240" s="109"/>
      <c r="DA240" s="109"/>
      <c r="DB240" s="109"/>
      <c r="DC240" s="109"/>
      <c r="DD240" s="109"/>
      <c r="DE240" s="109"/>
      <c r="DF240" s="109"/>
      <c r="DG240" s="109"/>
      <c r="DH240" s="109"/>
      <c r="DI240" s="109"/>
      <c r="DJ240" s="109"/>
      <c r="DK240" s="109"/>
      <c r="DL240" s="109"/>
      <c r="DM240" s="109"/>
      <c r="DN240" s="109"/>
      <c r="DO240" s="109"/>
      <c r="DP240" s="109"/>
      <c r="DQ240" s="109"/>
      <c r="DR240" s="109"/>
      <c r="DS240" s="109"/>
      <c r="DT240" s="109"/>
      <c r="DU240" s="109"/>
      <c r="DV240" s="109"/>
      <c r="DW240" s="109"/>
      <c r="DX240" s="109"/>
      <c r="DY240" s="109"/>
      <c r="DZ240" s="109"/>
      <c r="EA240" s="109"/>
      <c r="EB240" s="109"/>
      <c r="EC240" s="109"/>
      <c r="ED240" s="109"/>
      <c r="EE240" s="109"/>
      <c r="EF240" s="109"/>
      <c r="EG240" s="109"/>
      <c r="EH240" s="109"/>
      <c r="EI240" s="109"/>
      <c r="EJ240" s="109"/>
      <c r="EK240" s="109"/>
      <c r="EL240" s="109"/>
      <c r="EM240" s="109"/>
      <c r="EN240" s="109"/>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c r="GO240" s="109"/>
      <c r="GP240" s="109"/>
      <c r="GQ240" s="109"/>
      <c r="GR240" s="109"/>
      <c r="GS240" s="109"/>
      <c r="GT240" s="109"/>
      <c r="GU240" s="109"/>
      <c r="GV240" s="109"/>
      <c r="GW240" s="109"/>
      <c r="GX240" s="109"/>
      <c r="GY240" s="109"/>
      <c r="GZ240" s="109"/>
      <c r="HA240" s="109"/>
      <c r="HB240" s="109"/>
      <c r="HC240" s="109"/>
      <c r="HD240" s="109"/>
      <c r="HE240" s="109"/>
      <c r="HF240" s="109"/>
      <c r="HG240" s="109"/>
      <c r="HH240" s="109"/>
      <c r="HI240" s="109"/>
      <c r="HJ240" s="109"/>
      <c r="HK240" s="109"/>
      <c r="HL240" s="109"/>
      <c r="HM240" s="109"/>
      <c r="HN240" s="109"/>
      <c r="HO240" s="109"/>
      <c r="HP240" s="109"/>
      <c r="HQ240" s="109"/>
      <c r="HR240" s="109"/>
      <c r="HS240" s="109"/>
      <c r="HT240" s="109"/>
      <c r="HU240" s="109"/>
      <c r="HV240" s="109"/>
      <c r="HW240" s="109"/>
      <c r="HX240" s="109"/>
      <c r="HY240" s="109"/>
      <c r="HZ240" s="109"/>
      <c r="IA240" s="109"/>
      <c r="IB240" s="109"/>
      <c r="IC240" s="109"/>
      <c r="ID240" s="109"/>
      <c r="IE240" s="109"/>
      <c r="IF240" s="109"/>
      <c r="IG240" s="109"/>
      <c r="IH240" s="109"/>
      <c r="II240" s="109"/>
      <c r="IJ240" s="109"/>
      <c r="IK240" s="109"/>
      <c r="IL240" s="109"/>
      <c r="IM240" s="109"/>
      <c r="IN240" s="109"/>
      <c r="IO240" s="109"/>
      <c r="IP240" s="109"/>
      <c r="IQ240" s="109"/>
      <c r="IR240" s="109"/>
      <c r="IS240" s="109"/>
      <c r="IT240" s="109"/>
      <c r="IU240" s="109"/>
      <c r="IV240" s="109"/>
      <c r="IW240" s="109"/>
      <c r="IX240" s="109"/>
      <c r="IY240" s="109"/>
      <c r="IZ240" s="109"/>
    </row>
    <row r="241" s="107" customFormat="1" ht="30" customHeight="1" spans="1:260">
      <c r="A241" s="149" t="s">
        <v>3415</v>
      </c>
      <c r="B241" s="128"/>
      <c r="C241" s="128"/>
      <c r="D241" s="124">
        <f t="shared" si="39"/>
        <v>0</v>
      </c>
      <c r="E241" s="126">
        <f t="shared" ref="E241:K241" si="43">SUM(E242)</f>
        <v>4883.47</v>
      </c>
      <c r="F241" s="126">
        <f t="shared" si="43"/>
        <v>4883.47</v>
      </c>
      <c r="G241" s="126">
        <f t="shared" si="43"/>
        <v>0</v>
      </c>
      <c r="H241" s="126">
        <f t="shared" si="43"/>
        <v>0</v>
      </c>
      <c r="I241" s="126">
        <f t="shared" si="43"/>
        <v>0</v>
      </c>
      <c r="J241" s="126">
        <f t="shared" si="43"/>
        <v>4883.47</v>
      </c>
      <c r="K241" s="126">
        <f t="shared" si="43"/>
        <v>4883.47</v>
      </c>
      <c r="L241" s="181"/>
      <c r="M241" s="181"/>
      <c r="N241" s="160"/>
      <c r="O241" s="160"/>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c r="CN241" s="109"/>
      <c r="CO241" s="109"/>
      <c r="CP241" s="109"/>
      <c r="CQ241" s="109"/>
      <c r="CR241" s="109"/>
      <c r="CS241" s="109"/>
      <c r="CT241" s="109"/>
      <c r="CU241" s="109"/>
      <c r="CV241" s="109"/>
      <c r="CW241" s="109"/>
      <c r="CX241" s="109"/>
      <c r="CY241" s="109"/>
      <c r="CZ241" s="109"/>
      <c r="DA241" s="109"/>
      <c r="DB241" s="109"/>
      <c r="DC241" s="109"/>
      <c r="DD241" s="109"/>
      <c r="DE241" s="109"/>
      <c r="DF241" s="109"/>
      <c r="DG241" s="109"/>
      <c r="DH241" s="109"/>
      <c r="DI241" s="109"/>
      <c r="DJ241" s="109"/>
      <c r="DK241" s="109"/>
      <c r="DL241" s="109"/>
      <c r="DM241" s="109"/>
      <c r="DN241" s="109"/>
      <c r="DO241" s="109"/>
      <c r="DP241" s="109"/>
      <c r="DQ241" s="109"/>
      <c r="DR241" s="109"/>
      <c r="DS241" s="109"/>
      <c r="DT241" s="109"/>
      <c r="DU241" s="109"/>
      <c r="DV241" s="109"/>
      <c r="DW241" s="109"/>
      <c r="DX241" s="109"/>
      <c r="DY241" s="109"/>
      <c r="DZ241" s="109"/>
      <c r="EA241" s="109"/>
      <c r="EB241" s="109"/>
      <c r="EC241" s="109"/>
      <c r="ED241" s="109"/>
      <c r="EE241" s="109"/>
      <c r="EF241" s="109"/>
      <c r="EG241" s="109"/>
      <c r="EH241" s="109"/>
      <c r="EI241" s="109"/>
      <c r="EJ241" s="109"/>
      <c r="EK241" s="109"/>
      <c r="EL241" s="109"/>
      <c r="EM241" s="109"/>
      <c r="EN241" s="109"/>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c r="GO241" s="109"/>
      <c r="GP241" s="109"/>
      <c r="GQ241" s="109"/>
      <c r="GR241" s="109"/>
      <c r="GS241" s="109"/>
      <c r="GT241" s="109"/>
      <c r="GU241" s="109"/>
      <c r="GV241" s="109"/>
      <c r="GW241" s="109"/>
      <c r="GX241" s="109"/>
      <c r="GY241" s="109"/>
      <c r="GZ241" s="109"/>
      <c r="HA241" s="109"/>
      <c r="HB241" s="109"/>
      <c r="HC241" s="109"/>
      <c r="HD241" s="109"/>
      <c r="HE241" s="109"/>
      <c r="HF241" s="109"/>
      <c r="HG241" s="109"/>
      <c r="HH241" s="109"/>
      <c r="HI241" s="109"/>
      <c r="HJ241" s="109"/>
      <c r="HK241" s="109"/>
      <c r="HL241" s="109"/>
      <c r="HM241" s="109"/>
      <c r="HN241" s="109"/>
      <c r="HO241" s="109"/>
      <c r="HP241" s="109"/>
      <c r="HQ241" s="109"/>
      <c r="HR241" s="109"/>
      <c r="HS241" s="109"/>
      <c r="HT241" s="109"/>
      <c r="HU241" s="109"/>
      <c r="HV241" s="109"/>
      <c r="HW241" s="109"/>
      <c r="HX241" s="109"/>
      <c r="HY241" s="109"/>
      <c r="HZ241" s="109"/>
      <c r="IA241" s="109"/>
      <c r="IB241" s="109"/>
      <c r="IC241" s="109"/>
      <c r="ID241" s="109"/>
      <c r="IE241" s="109"/>
      <c r="IF241" s="109"/>
      <c r="IG241" s="109"/>
      <c r="IH241" s="109"/>
      <c r="II241" s="109"/>
      <c r="IJ241" s="109"/>
      <c r="IK241" s="109"/>
      <c r="IL241" s="109"/>
      <c r="IM241" s="109"/>
      <c r="IN241" s="109"/>
      <c r="IO241" s="109"/>
      <c r="IP241" s="109"/>
      <c r="IQ241" s="109"/>
      <c r="IR241" s="109"/>
      <c r="IS241" s="109"/>
      <c r="IT241" s="109"/>
      <c r="IU241" s="109"/>
      <c r="IV241" s="109"/>
      <c r="IW241" s="109"/>
      <c r="IX241" s="109"/>
      <c r="IY241" s="109"/>
      <c r="IZ241" s="109"/>
    </row>
    <row r="242" s="107" customFormat="1" ht="30" customHeight="1" spans="1:260">
      <c r="A242" s="149" t="s">
        <v>3416</v>
      </c>
      <c r="B242" s="128"/>
      <c r="C242" s="128"/>
      <c r="D242" s="124">
        <f t="shared" si="39"/>
        <v>0</v>
      </c>
      <c r="E242" s="141">
        <v>4883.47</v>
      </c>
      <c r="F242" s="126">
        <f t="shared" si="42"/>
        <v>4883.47</v>
      </c>
      <c r="G242" s="126"/>
      <c r="H242" s="126"/>
      <c r="I242" s="158"/>
      <c r="J242" s="158">
        <v>4883.47</v>
      </c>
      <c r="K242" s="126">
        <v>4883.47</v>
      </c>
      <c r="L242" s="160" t="s">
        <v>3417</v>
      </c>
      <c r="M242" s="160" t="s">
        <v>3418</v>
      </c>
      <c r="N242" s="160" t="s">
        <v>3328</v>
      </c>
      <c r="O242" s="160"/>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c r="CM242" s="109"/>
      <c r="CN242" s="109"/>
      <c r="CO242" s="109"/>
      <c r="CP242" s="109"/>
      <c r="CQ242" s="109"/>
      <c r="CR242" s="109"/>
      <c r="CS242" s="109"/>
      <c r="CT242" s="109"/>
      <c r="CU242" s="109"/>
      <c r="CV242" s="109"/>
      <c r="CW242" s="109"/>
      <c r="CX242" s="109"/>
      <c r="CY242" s="109"/>
      <c r="CZ242" s="109"/>
      <c r="DA242" s="109"/>
      <c r="DB242" s="109"/>
      <c r="DC242" s="109"/>
      <c r="DD242" s="109"/>
      <c r="DE242" s="109"/>
      <c r="DF242" s="109"/>
      <c r="DG242" s="109"/>
      <c r="DH242" s="109"/>
      <c r="DI242" s="109"/>
      <c r="DJ242" s="109"/>
      <c r="DK242" s="109"/>
      <c r="DL242" s="109"/>
      <c r="DM242" s="109"/>
      <c r="DN242" s="109"/>
      <c r="DO242" s="109"/>
      <c r="DP242" s="109"/>
      <c r="DQ242" s="109"/>
      <c r="DR242" s="109"/>
      <c r="DS242" s="109"/>
      <c r="DT242" s="109"/>
      <c r="DU242" s="109"/>
      <c r="DV242" s="109"/>
      <c r="DW242" s="109"/>
      <c r="DX242" s="109"/>
      <c r="DY242" s="109"/>
      <c r="DZ242" s="109"/>
      <c r="EA242" s="109"/>
      <c r="EB242" s="109"/>
      <c r="EC242" s="109"/>
      <c r="ED242" s="109"/>
      <c r="EE242" s="109"/>
      <c r="EF242" s="109"/>
      <c r="EG242" s="109"/>
      <c r="EH242" s="109"/>
      <c r="EI242" s="109"/>
      <c r="EJ242" s="109"/>
      <c r="EK242" s="109"/>
      <c r="EL242" s="109"/>
      <c r="EM242" s="109"/>
      <c r="EN242" s="109"/>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c r="GO242" s="109"/>
      <c r="GP242" s="109"/>
      <c r="GQ242" s="109"/>
      <c r="GR242" s="109"/>
      <c r="GS242" s="109"/>
      <c r="GT242" s="109"/>
      <c r="GU242" s="109"/>
      <c r="GV242" s="109"/>
      <c r="GW242" s="109"/>
      <c r="GX242" s="109"/>
      <c r="GY242" s="109"/>
      <c r="GZ242" s="109"/>
      <c r="HA242" s="109"/>
      <c r="HB242" s="109"/>
      <c r="HC242" s="109"/>
      <c r="HD242" s="109"/>
      <c r="HE242" s="109"/>
      <c r="HF242" s="109"/>
      <c r="HG242" s="109"/>
      <c r="HH242" s="109"/>
      <c r="HI242" s="109"/>
      <c r="HJ242" s="109"/>
      <c r="HK242" s="109"/>
      <c r="HL242" s="109"/>
      <c r="HM242" s="109"/>
      <c r="HN242" s="109"/>
      <c r="HO242" s="109"/>
      <c r="HP242" s="109"/>
      <c r="HQ242" s="109"/>
      <c r="HR242" s="109"/>
      <c r="HS242" s="109"/>
      <c r="HT242" s="109"/>
      <c r="HU242" s="109"/>
      <c r="HV242" s="109"/>
      <c r="HW242" s="109"/>
      <c r="HX242" s="109"/>
      <c r="HY242" s="109"/>
      <c r="HZ242" s="109"/>
      <c r="IA242" s="109"/>
      <c r="IB242" s="109"/>
      <c r="IC242" s="109"/>
      <c r="ID242" s="109"/>
      <c r="IE242" s="109"/>
      <c r="IF242" s="109"/>
      <c r="IG242" s="109"/>
      <c r="IH242" s="109"/>
      <c r="II242" s="109"/>
      <c r="IJ242" s="109"/>
      <c r="IK242" s="109"/>
      <c r="IL242" s="109"/>
      <c r="IM242" s="109"/>
      <c r="IN242" s="109"/>
      <c r="IO242" s="109"/>
      <c r="IP242" s="109"/>
      <c r="IQ242" s="109"/>
      <c r="IR242" s="109"/>
      <c r="IS242" s="109"/>
      <c r="IT242" s="109"/>
      <c r="IU242" s="109"/>
      <c r="IV242" s="109"/>
      <c r="IW242" s="109"/>
      <c r="IX242" s="109"/>
      <c r="IY242" s="109"/>
      <c r="IZ242" s="109"/>
    </row>
    <row r="243" s="107" customFormat="1" ht="30" customHeight="1" spans="1:260">
      <c r="A243" s="149" t="s">
        <v>3419</v>
      </c>
      <c r="B243" s="128"/>
      <c r="C243" s="128"/>
      <c r="D243" s="124">
        <f t="shared" si="39"/>
        <v>0</v>
      </c>
      <c r="E243" s="126">
        <f t="shared" ref="E243:K243" si="44">SUM(E244:E247)</f>
        <v>1967.6</v>
      </c>
      <c r="F243" s="126">
        <f t="shared" si="44"/>
        <v>1967.6</v>
      </c>
      <c r="G243" s="126">
        <f t="shared" si="44"/>
        <v>1571.4</v>
      </c>
      <c r="H243" s="126">
        <f t="shared" si="44"/>
        <v>1571.4</v>
      </c>
      <c r="I243" s="126">
        <f t="shared" si="44"/>
        <v>1571.4</v>
      </c>
      <c r="J243" s="126">
        <f t="shared" si="44"/>
        <v>396.2</v>
      </c>
      <c r="K243" s="126">
        <f t="shared" si="44"/>
        <v>396.2</v>
      </c>
      <c r="L243" s="181"/>
      <c r="M243" s="181"/>
      <c r="N243" s="160"/>
      <c r="O243" s="160"/>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c r="CM243" s="109"/>
      <c r="CN243" s="109"/>
      <c r="CO243" s="109"/>
      <c r="CP243" s="109"/>
      <c r="CQ243" s="109"/>
      <c r="CR243" s="109"/>
      <c r="CS243" s="109"/>
      <c r="CT243" s="109"/>
      <c r="CU243" s="109"/>
      <c r="CV243" s="109"/>
      <c r="CW243" s="109"/>
      <c r="CX243" s="109"/>
      <c r="CY243" s="109"/>
      <c r="CZ243" s="109"/>
      <c r="DA243" s="109"/>
      <c r="DB243" s="109"/>
      <c r="DC243" s="109"/>
      <c r="DD243" s="109"/>
      <c r="DE243" s="109"/>
      <c r="DF243" s="109"/>
      <c r="DG243" s="109"/>
      <c r="DH243" s="109"/>
      <c r="DI243" s="109"/>
      <c r="DJ243" s="109"/>
      <c r="DK243" s="109"/>
      <c r="DL243" s="109"/>
      <c r="DM243" s="109"/>
      <c r="DN243" s="109"/>
      <c r="DO243" s="109"/>
      <c r="DP243" s="109"/>
      <c r="DQ243" s="109"/>
      <c r="DR243" s="109"/>
      <c r="DS243" s="109"/>
      <c r="DT243" s="109"/>
      <c r="DU243" s="109"/>
      <c r="DV243" s="109"/>
      <c r="DW243" s="109"/>
      <c r="DX243" s="109"/>
      <c r="DY243" s="109"/>
      <c r="DZ243" s="109"/>
      <c r="EA243" s="109"/>
      <c r="EB243" s="109"/>
      <c r="EC243" s="109"/>
      <c r="ED243" s="109"/>
      <c r="EE243" s="109"/>
      <c r="EF243" s="109"/>
      <c r="EG243" s="109"/>
      <c r="EH243" s="109"/>
      <c r="EI243" s="109"/>
      <c r="EJ243" s="109"/>
      <c r="EK243" s="109"/>
      <c r="EL243" s="109"/>
      <c r="EM243" s="109"/>
      <c r="EN243" s="109"/>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c r="GO243" s="109"/>
      <c r="GP243" s="109"/>
      <c r="GQ243" s="109"/>
      <c r="GR243" s="109"/>
      <c r="GS243" s="109"/>
      <c r="GT243" s="109"/>
      <c r="GU243" s="109"/>
      <c r="GV243" s="109"/>
      <c r="GW243" s="109"/>
      <c r="GX243" s="109"/>
      <c r="GY243" s="109"/>
      <c r="GZ243" s="109"/>
      <c r="HA243" s="109"/>
      <c r="HB243" s="109"/>
      <c r="HC243" s="109"/>
      <c r="HD243" s="109"/>
      <c r="HE243" s="109"/>
      <c r="HF243" s="109"/>
      <c r="HG243" s="109"/>
      <c r="HH243" s="109"/>
      <c r="HI243" s="109"/>
      <c r="HJ243" s="109"/>
      <c r="HK243" s="109"/>
      <c r="HL243" s="109"/>
      <c r="HM243" s="109"/>
      <c r="HN243" s="109"/>
      <c r="HO243" s="109"/>
      <c r="HP243" s="109"/>
      <c r="HQ243" s="109"/>
      <c r="HR243" s="109"/>
      <c r="HS243" s="109"/>
      <c r="HT243" s="109"/>
      <c r="HU243" s="109"/>
      <c r="HV243" s="109"/>
      <c r="HW243" s="109"/>
      <c r="HX243" s="109"/>
      <c r="HY243" s="109"/>
      <c r="HZ243" s="109"/>
      <c r="IA243" s="109"/>
      <c r="IB243" s="109"/>
      <c r="IC243" s="109"/>
      <c r="ID243" s="109"/>
      <c r="IE243" s="109"/>
      <c r="IF243" s="109"/>
      <c r="IG243" s="109"/>
      <c r="IH243" s="109"/>
      <c r="II243" s="109"/>
      <c r="IJ243" s="109"/>
      <c r="IK243" s="109"/>
      <c r="IL243" s="109"/>
      <c r="IM243" s="109"/>
      <c r="IN243" s="109"/>
      <c r="IO243" s="109"/>
      <c r="IP243" s="109"/>
      <c r="IQ243" s="109"/>
      <c r="IR243" s="109"/>
      <c r="IS243" s="109"/>
      <c r="IT243" s="109"/>
      <c r="IU243" s="109"/>
      <c r="IV243" s="109"/>
      <c r="IW243" s="109"/>
      <c r="IX243" s="109"/>
      <c r="IY243" s="109"/>
      <c r="IZ243" s="109"/>
    </row>
    <row r="244" s="107" customFormat="1" ht="48" customHeight="1" spans="1:260">
      <c r="A244" s="221" t="s">
        <v>3420</v>
      </c>
      <c r="B244" s="185"/>
      <c r="C244" s="185" t="s">
        <v>3421</v>
      </c>
      <c r="D244" s="124">
        <f t="shared" si="39"/>
        <v>0</v>
      </c>
      <c r="E244" s="141">
        <v>1481.6</v>
      </c>
      <c r="F244" s="137">
        <f t="shared" si="42"/>
        <v>1481.6</v>
      </c>
      <c r="G244" s="137">
        <v>1085.4</v>
      </c>
      <c r="H244" s="137">
        <v>1085.4</v>
      </c>
      <c r="I244" s="164">
        <v>1085.4</v>
      </c>
      <c r="J244" s="164">
        <v>396.2</v>
      </c>
      <c r="K244" s="137">
        <v>396.2</v>
      </c>
      <c r="L244" s="163" t="s">
        <v>3335</v>
      </c>
      <c r="M244" s="163" t="s">
        <v>3422</v>
      </c>
      <c r="N244" s="160" t="s">
        <v>3423</v>
      </c>
      <c r="O244" s="160"/>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c r="CM244" s="109"/>
      <c r="CN244" s="109"/>
      <c r="CO244" s="109"/>
      <c r="CP244" s="109"/>
      <c r="CQ244" s="109"/>
      <c r="CR244" s="109"/>
      <c r="CS244" s="109"/>
      <c r="CT244" s="109"/>
      <c r="CU244" s="109"/>
      <c r="CV244" s="109"/>
      <c r="CW244" s="109"/>
      <c r="CX244" s="109"/>
      <c r="CY244" s="109"/>
      <c r="CZ244" s="109"/>
      <c r="DA244" s="109"/>
      <c r="DB244" s="109"/>
      <c r="DC244" s="109"/>
      <c r="DD244" s="109"/>
      <c r="DE244" s="109"/>
      <c r="DF244" s="109"/>
      <c r="DG244" s="109"/>
      <c r="DH244" s="109"/>
      <c r="DI244" s="109"/>
      <c r="DJ244" s="109"/>
      <c r="DK244" s="109"/>
      <c r="DL244" s="109"/>
      <c r="DM244" s="109"/>
      <c r="DN244" s="109"/>
      <c r="DO244" s="109"/>
      <c r="DP244" s="109"/>
      <c r="DQ244" s="109"/>
      <c r="DR244" s="109"/>
      <c r="DS244" s="109"/>
      <c r="DT244" s="109"/>
      <c r="DU244" s="109"/>
      <c r="DV244" s="109"/>
      <c r="DW244" s="109"/>
      <c r="DX244" s="109"/>
      <c r="DY244" s="109"/>
      <c r="DZ244" s="109"/>
      <c r="EA244" s="109"/>
      <c r="EB244" s="109"/>
      <c r="EC244" s="109"/>
      <c r="ED244" s="109"/>
      <c r="EE244" s="109"/>
      <c r="EF244" s="109"/>
      <c r="EG244" s="109"/>
      <c r="EH244" s="109"/>
      <c r="EI244" s="109"/>
      <c r="EJ244" s="109"/>
      <c r="EK244" s="109"/>
      <c r="EL244" s="109"/>
      <c r="EM244" s="109"/>
      <c r="EN244" s="109"/>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c r="GO244" s="109"/>
      <c r="GP244" s="109"/>
      <c r="GQ244" s="109"/>
      <c r="GR244" s="109"/>
      <c r="GS244" s="109"/>
      <c r="GT244" s="109"/>
      <c r="GU244" s="109"/>
      <c r="GV244" s="109"/>
      <c r="GW244" s="109"/>
      <c r="GX244" s="109"/>
      <c r="GY244" s="109"/>
      <c r="GZ244" s="109"/>
      <c r="HA244" s="109"/>
      <c r="HB244" s="109"/>
      <c r="HC244" s="109"/>
      <c r="HD244" s="109"/>
      <c r="HE244" s="109"/>
      <c r="HF244" s="109"/>
      <c r="HG244" s="109"/>
      <c r="HH244" s="109"/>
      <c r="HI244" s="109"/>
      <c r="HJ244" s="109"/>
      <c r="HK244" s="109"/>
      <c r="HL244" s="109"/>
      <c r="HM244" s="109"/>
      <c r="HN244" s="109"/>
      <c r="HO244" s="109"/>
      <c r="HP244" s="109"/>
      <c r="HQ244" s="109"/>
      <c r="HR244" s="109"/>
      <c r="HS244" s="109"/>
      <c r="HT244" s="109"/>
      <c r="HU244" s="109"/>
      <c r="HV244" s="109"/>
      <c r="HW244" s="109"/>
      <c r="HX244" s="109"/>
      <c r="HY244" s="109"/>
      <c r="HZ244" s="109"/>
      <c r="IA244" s="109"/>
      <c r="IB244" s="109"/>
      <c r="IC244" s="109"/>
      <c r="ID244" s="109"/>
      <c r="IE244" s="109"/>
      <c r="IF244" s="109"/>
      <c r="IG244" s="109"/>
      <c r="IH244" s="109"/>
      <c r="II244" s="109"/>
      <c r="IJ244" s="109"/>
      <c r="IK244" s="109"/>
      <c r="IL244" s="109"/>
      <c r="IM244" s="109"/>
      <c r="IN244" s="109"/>
      <c r="IO244" s="109"/>
      <c r="IP244" s="109"/>
      <c r="IQ244" s="109"/>
      <c r="IR244" s="109"/>
      <c r="IS244" s="109"/>
      <c r="IT244" s="109"/>
      <c r="IU244" s="109"/>
      <c r="IV244" s="109"/>
      <c r="IW244" s="109"/>
      <c r="IX244" s="109"/>
      <c r="IY244" s="109"/>
      <c r="IZ244" s="109"/>
    </row>
    <row r="245" s="107" customFormat="1" ht="54" customHeight="1" spans="1:260">
      <c r="A245" s="221" t="s">
        <v>3424</v>
      </c>
      <c r="B245" s="185"/>
      <c r="C245" s="185" t="s">
        <v>3425</v>
      </c>
      <c r="D245" s="124">
        <f t="shared" si="39"/>
        <v>0</v>
      </c>
      <c r="E245" s="141">
        <v>486</v>
      </c>
      <c r="F245" s="137">
        <f t="shared" si="42"/>
        <v>486</v>
      </c>
      <c r="G245" s="137">
        <v>486</v>
      </c>
      <c r="H245" s="137">
        <v>486</v>
      </c>
      <c r="I245" s="164">
        <v>486</v>
      </c>
      <c r="J245" s="164"/>
      <c r="K245" s="137"/>
      <c r="L245" s="163" t="s">
        <v>3335</v>
      </c>
      <c r="M245" s="163" t="s">
        <v>3422</v>
      </c>
      <c r="N245" s="160" t="s">
        <v>3423</v>
      </c>
      <c r="O245" s="160"/>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c r="CM245" s="109"/>
      <c r="CN245" s="109"/>
      <c r="CO245" s="109"/>
      <c r="CP245" s="109"/>
      <c r="CQ245" s="109"/>
      <c r="CR245" s="109"/>
      <c r="CS245" s="109"/>
      <c r="CT245" s="109"/>
      <c r="CU245" s="109"/>
      <c r="CV245" s="109"/>
      <c r="CW245" s="109"/>
      <c r="CX245" s="109"/>
      <c r="CY245" s="109"/>
      <c r="CZ245" s="109"/>
      <c r="DA245" s="109"/>
      <c r="DB245" s="109"/>
      <c r="DC245" s="109"/>
      <c r="DD245" s="109"/>
      <c r="DE245" s="109"/>
      <c r="DF245" s="109"/>
      <c r="DG245" s="109"/>
      <c r="DH245" s="109"/>
      <c r="DI245" s="109"/>
      <c r="DJ245" s="109"/>
      <c r="DK245" s="109"/>
      <c r="DL245" s="109"/>
      <c r="DM245" s="109"/>
      <c r="DN245" s="109"/>
      <c r="DO245" s="109"/>
      <c r="DP245" s="109"/>
      <c r="DQ245" s="109"/>
      <c r="DR245" s="109"/>
      <c r="DS245" s="109"/>
      <c r="DT245" s="109"/>
      <c r="DU245" s="109"/>
      <c r="DV245" s="109"/>
      <c r="DW245" s="109"/>
      <c r="DX245" s="109"/>
      <c r="DY245" s="109"/>
      <c r="DZ245" s="109"/>
      <c r="EA245" s="109"/>
      <c r="EB245" s="109"/>
      <c r="EC245" s="109"/>
      <c r="ED245" s="109"/>
      <c r="EE245" s="109"/>
      <c r="EF245" s="109"/>
      <c r="EG245" s="109"/>
      <c r="EH245" s="109"/>
      <c r="EI245" s="109"/>
      <c r="EJ245" s="109"/>
      <c r="EK245" s="109"/>
      <c r="EL245" s="109"/>
      <c r="EM245" s="109"/>
      <c r="EN245" s="109"/>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c r="GO245" s="109"/>
      <c r="GP245" s="109"/>
      <c r="GQ245" s="109"/>
      <c r="GR245" s="109"/>
      <c r="GS245" s="109"/>
      <c r="GT245" s="109"/>
      <c r="GU245" s="109"/>
      <c r="GV245" s="109"/>
      <c r="GW245" s="109"/>
      <c r="GX245" s="109"/>
      <c r="GY245" s="109"/>
      <c r="GZ245" s="109"/>
      <c r="HA245" s="109"/>
      <c r="HB245" s="109"/>
      <c r="HC245" s="109"/>
      <c r="HD245" s="109"/>
      <c r="HE245" s="109"/>
      <c r="HF245" s="109"/>
      <c r="HG245" s="109"/>
      <c r="HH245" s="109"/>
      <c r="HI245" s="109"/>
      <c r="HJ245" s="109"/>
      <c r="HK245" s="109"/>
      <c r="HL245" s="109"/>
      <c r="HM245" s="109"/>
      <c r="HN245" s="109"/>
      <c r="HO245" s="109"/>
      <c r="HP245" s="109"/>
      <c r="HQ245" s="109"/>
      <c r="HR245" s="109"/>
      <c r="HS245" s="109"/>
      <c r="HT245" s="109"/>
      <c r="HU245" s="109"/>
      <c r="HV245" s="109"/>
      <c r="HW245" s="109"/>
      <c r="HX245" s="109"/>
      <c r="HY245" s="109"/>
      <c r="HZ245" s="109"/>
      <c r="IA245" s="109"/>
      <c r="IB245" s="109"/>
      <c r="IC245" s="109"/>
      <c r="ID245" s="109"/>
      <c r="IE245" s="109"/>
      <c r="IF245" s="109"/>
      <c r="IG245" s="109"/>
      <c r="IH245" s="109"/>
      <c r="II245" s="109"/>
      <c r="IJ245" s="109"/>
      <c r="IK245" s="109"/>
      <c r="IL245" s="109"/>
      <c r="IM245" s="109"/>
      <c r="IN245" s="109"/>
      <c r="IO245" s="109"/>
      <c r="IP245" s="109"/>
      <c r="IQ245" s="109"/>
      <c r="IR245" s="109"/>
      <c r="IS245" s="109"/>
      <c r="IT245" s="109"/>
      <c r="IU245" s="109"/>
      <c r="IV245" s="109"/>
      <c r="IW245" s="109"/>
      <c r="IX245" s="109"/>
      <c r="IY245" s="109"/>
      <c r="IZ245" s="109"/>
    </row>
    <row r="246" s="107" customFormat="1" ht="30" customHeight="1" spans="1:260">
      <c r="A246" s="221"/>
      <c r="B246" s="185"/>
      <c r="C246" s="185"/>
      <c r="D246" s="124">
        <f t="shared" si="39"/>
        <v>0</v>
      </c>
      <c r="E246" s="141"/>
      <c r="F246" s="137">
        <f t="shared" si="42"/>
        <v>0</v>
      </c>
      <c r="G246" s="137"/>
      <c r="H246" s="137"/>
      <c r="I246" s="164"/>
      <c r="J246" s="164"/>
      <c r="K246" s="137"/>
      <c r="L246" s="201"/>
      <c r="M246" s="201"/>
      <c r="N246" s="160"/>
      <c r="O246" s="160"/>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c r="CM246" s="109"/>
      <c r="CN246" s="109"/>
      <c r="CO246" s="109"/>
      <c r="CP246" s="109"/>
      <c r="CQ246" s="109"/>
      <c r="CR246" s="109"/>
      <c r="CS246" s="109"/>
      <c r="CT246" s="109"/>
      <c r="CU246" s="109"/>
      <c r="CV246" s="109"/>
      <c r="CW246" s="109"/>
      <c r="CX246" s="109"/>
      <c r="CY246" s="109"/>
      <c r="CZ246" s="109"/>
      <c r="DA246" s="109"/>
      <c r="DB246" s="109"/>
      <c r="DC246" s="109"/>
      <c r="DD246" s="109"/>
      <c r="DE246" s="109"/>
      <c r="DF246" s="109"/>
      <c r="DG246" s="109"/>
      <c r="DH246" s="109"/>
      <c r="DI246" s="109"/>
      <c r="DJ246" s="109"/>
      <c r="DK246" s="109"/>
      <c r="DL246" s="109"/>
      <c r="DM246" s="109"/>
      <c r="DN246" s="109"/>
      <c r="DO246" s="109"/>
      <c r="DP246" s="109"/>
      <c r="DQ246" s="109"/>
      <c r="DR246" s="109"/>
      <c r="DS246" s="109"/>
      <c r="DT246" s="109"/>
      <c r="DU246" s="109"/>
      <c r="DV246" s="109"/>
      <c r="DW246" s="109"/>
      <c r="DX246" s="109"/>
      <c r="DY246" s="109"/>
      <c r="DZ246" s="109"/>
      <c r="EA246" s="109"/>
      <c r="EB246" s="109"/>
      <c r="EC246" s="109"/>
      <c r="ED246" s="109"/>
      <c r="EE246" s="109"/>
      <c r="EF246" s="109"/>
      <c r="EG246" s="109"/>
      <c r="EH246" s="109"/>
      <c r="EI246" s="109"/>
      <c r="EJ246" s="109"/>
      <c r="EK246" s="109"/>
      <c r="EL246" s="109"/>
      <c r="EM246" s="109"/>
      <c r="EN246" s="109"/>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c r="GO246" s="109"/>
      <c r="GP246" s="109"/>
      <c r="GQ246" s="109"/>
      <c r="GR246" s="109"/>
      <c r="GS246" s="109"/>
      <c r="GT246" s="109"/>
      <c r="GU246" s="109"/>
      <c r="GV246" s="109"/>
      <c r="GW246" s="109"/>
      <c r="GX246" s="109"/>
      <c r="GY246" s="109"/>
      <c r="GZ246" s="109"/>
      <c r="HA246" s="109"/>
      <c r="HB246" s="109"/>
      <c r="HC246" s="109"/>
      <c r="HD246" s="109"/>
      <c r="HE246" s="109"/>
      <c r="HF246" s="109"/>
      <c r="HG246" s="109"/>
      <c r="HH246" s="109"/>
      <c r="HI246" s="109"/>
      <c r="HJ246" s="109"/>
      <c r="HK246" s="109"/>
      <c r="HL246" s="109"/>
      <c r="HM246" s="109"/>
      <c r="HN246" s="109"/>
      <c r="HO246" s="109"/>
      <c r="HP246" s="109"/>
      <c r="HQ246" s="109"/>
      <c r="HR246" s="109"/>
      <c r="HS246" s="109"/>
      <c r="HT246" s="109"/>
      <c r="HU246" s="109"/>
      <c r="HV246" s="109"/>
      <c r="HW246" s="109"/>
      <c r="HX246" s="109"/>
      <c r="HY246" s="109"/>
      <c r="HZ246" s="109"/>
      <c r="IA246" s="109"/>
      <c r="IB246" s="109"/>
      <c r="IC246" s="109"/>
      <c r="ID246" s="109"/>
      <c r="IE246" s="109"/>
      <c r="IF246" s="109"/>
      <c r="IG246" s="109"/>
      <c r="IH246" s="109"/>
      <c r="II246" s="109"/>
      <c r="IJ246" s="109"/>
      <c r="IK246" s="109"/>
      <c r="IL246" s="109"/>
      <c r="IM246" s="109"/>
      <c r="IN246" s="109"/>
      <c r="IO246" s="109"/>
      <c r="IP246" s="109"/>
      <c r="IQ246" s="109"/>
      <c r="IR246" s="109"/>
      <c r="IS246" s="109"/>
      <c r="IT246" s="109"/>
      <c r="IU246" s="109"/>
      <c r="IV246" s="109"/>
      <c r="IW246" s="109"/>
      <c r="IX246" s="109"/>
      <c r="IY246" s="109"/>
      <c r="IZ246" s="109"/>
    </row>
    <row r="247" s="107" customFormat="1" ht="30" customHeight="1" spans="1:260">
      <c r="A247" s="221"/>
      <c r="B247" s="185"/>
      <c r="C247" s="185"/>
      <c r="D247" s="124">
        <f t="shared" si="39"/>
        <v>0</v>
      </c>
      <c r="E247" s="141"/>
      <c r="F247" s="137">
        <f t="shared" si="42"/>
        <v>0</v>
      </c>
      <c r="G247" s="137"/>
      <c r="H247" s="137"/>
      <c r="I247" s="164"/>
      <c r="J247" s="164"/>
      <c r="K247" s="137"/>
      <c r="L247" s="201"/>
      <c r="M247" s="201"/>
      <c r="N247" s="160"/>
      <c r="O247" s="160"/>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c r="CM247" s="109"/>
      <c r="CN247" s="109"/>
      <c r="CO247" s="109"/>
      <c r="CP247" s="109"/>
      <c r="CQ247" s="109"/>
      <c r="CR247" s="109"/>
      <c r="CS247" s="109"/>
      <c r="CT247" s="109"/>
      <c r="CU247" s="109"/>
      <c r="CV247" s="109"/>
      <c r="CW247" s="109"/>
      <c r="CX247" s="109"/>
      <c r="CY247" s="109"/>
      <c r="CZ247" s="109"/>
      <c r="DA247" s="109"/>
      <c r="DB247" s="109"/>
      <c r="DC247" s="109"/>
      <c r="DD247" s="109"/>
      <c r="DE247" s="109"/>
      <c r="DF247" s="109"/>
      <c r="DG247" s="109"/>
      <c r="DH247" s="109"/>
      <c r="DI247" s="109"/>
      <c r="DJ247" s="109"/>
      <c r="DK247" s="109"/>
      <c r="DL247" s="109"/>
      <c r="DM247" s="109"/>
      <c r="DN247" s="109"/>
      <c r="DO247" s="109"/>
      <c r="DP247" s="109"/>
      <c r="DQ247" s="109"/>
      <c r="DR247" s="109"/>
      <c r="DS247" s="109"/>
      <c r="DT247" s="109"/>
      <c r="DU247" s="109"/>
      <c r="DV247" s="109"/>
      <c r="DW247" s="109"/>
      <c r="DX247" s="109"/>
      <c r="DY247" s="109"/>
      <c r="DZ247" s="109"/>
      <c r="EA247" s="109"/>
      <c r="EB247" s="109"/>
      <c r="EC247" s="109"/>
      <c r="ED247" s="109"/>
      <c r="EE247" s="109"/>
      <c r="EF247" s="109"/>
      <c r="EG247" s="109"/>
      <c r="EH247" s="109"/>
      <c r="EI247" s="109"/>
      <c r="EJ247" s="109"/>
      <c r="EK247" s="109"/>
      <c r="EL247" s="109"/>
      <c r="EM247" s="109"/>
      <c r="EN247" s="109"/>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c r="GO247" s="109"/>
      <c r="GP247" s="109"/>
      <c r="GQ247" s="109"/>
      <c r="GR247" s="109"/>
      <c r="GS247" s="109"/>
      <c r="GT247" s="109"/>
      <c r="GU247" s="109"/>
      <c r="GV247" s="109"/>
      <c r="GW247" s="109"/>
      <c r="GX247" s="109"/>
      <c r="GY247" s="109"/>
      <c r="GZ247" s="109"/>
      <c r="HA247" s="109"/>
      <c r="HB247" s="109"/>
      <c r="HC247" s="109"/>
      <c r="HD247" s="109"/>
      <c r="HE247" s="109"/>
      <c r="HF247" s="109"/>
      <c r="HG247" s="109"/>
      <c r="HH247" s="109"/>
      <c r="HI247" s="109"/>
      <c r="HJ247" s="109"/>
      <c r="HK247" s="109"/>
      <c r="HL247" s="109"/>
      <c r="HM247" s="109"/>
      <c r="HN247" s="109"/>
      <c r="HO247" s="109"/>
      <c r="HP247" s="109"/>
      <c r="HQ247" s="109"/>
      <c r="HR247" s="109"/>
      <c r="HS247" s="109"/>
      <c r="HT247" s="109"/>
      <c r="HU247" s="109"/>
      <c r="HV247" s="109"/>
      <c r="HW247" s="109"/>
      <c r="HX247" s="109"/>
      <c r="HY247" s="109"/>
      <c r="HZ247" s="109"/>
      <c r="IA247" s="109"/>
      <c r="IB247" s="109"/>
      <c r="IC247" s="109"/>
      <c r="ID247" s="109"/>
      <c r="IE247" s="109"/>
      <c r="IF247" s="109"/>
      <c r="IG247" s="109"/>
      <c r="IH247" s="109"/>
      <c r="II247" s="109"/>
      <c r="IJ247" s="109"/>
      <c r="IK247" s="109"/>
      <c r="IL247" s="109"/>
      <c r="IM247" s="109"/>
      <c r="IN247" s="109"/>
      <c r="IO247" s="109"/>
      <c r="IP247" s="109"/>
      <c r="IQ247" s="109"/>
      <c r="IR247" s="109"/>
      <c r="IS247" s="109"/>
      <c r="IT247" s="109"/>
      <c r="IU247" s="109"/>
      <c r="IV247" s="109"/>
      <c r="IW247" s="109"/>
      <c r="IX247" s="109"/>
      <c r="IY247" s="109"/>
      <c r="IZ247" s="109"/>
    </row>
    <row r="248" s="107" customFormat="1" ht="30" customHeight="1" spans="1:260">
      <c r="A248" s="221" t="s">
        <v>3426</v>
      </c>
      <c r="B248" s="185"/>
      <c r="C248" s="185"/>
      <c r="D248" s="124">
        <f t="shared" si="39"/>
        <v>-446</v>
      </c>
      <c r="E248" s="126">
        <f t="shared" ref="E248:H248" si="45">SUM(E249:E250)</f>
        <v>0</v>
      </c>
      <c r="F248" s="126">
        <f t="shared" si="45"/>
        <v>446</v>
      </c>
      <c r="G248" s="126">
        <f t="shared" si="45"/>
        <v>0</v>
      </c>
      <c r="H248" s="126">
        <f t="shared" si="45"/>
        <v>0</v>
      </c>
      <c r="I248" s="158"/>
      <c r="J248" s="126">
        <f>SUM(J249:J250)</f>
        <v>0</v>
      </c>
      <c r="K248" s="126">
        <f>SUM(K249:K250)</f>
        <v>446</v>
      </c>
      <c r="L248" s="201"/>
      <c r="M248" s="201"/>
      <c r="N248" s="160"/>
      <c r="O248" s="160"/>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c r="CM248" s="109"/>
      <c r="CN248" s="109"/>
      <c r="CO248" s="109"/>
      <c r="CP248" s="109"/>
      <c r="CQ248" s="109"/>
      <c r="CR248" s="109"/>
      <c r="CS248" s="109"/>
      <c r="CT248" s="109"/>
      <c r="CU248" s="109"/>
      <c r="CV248" s="109"/>
      <c r="CW248" s="109"/>
      <c r="CX248" s="109"/>
      <c r="CY248" s="109"/>
      <c r="CZ248" s="109"/>
      <c r="DA248" s="109"/>
      <c r="DB248" s="109"/>
      <c r="DC248" s="109"/>
      <c r="DD248" s="109"/>
      <c r="DE248" s="109"/>
      <c r="DF248" s="109"/>
      <c r="DG248" s="109"/>
      <c r="DH248" s="109"/>
      <c r="DI248" s="109"/>
      <c r="DJ248" s="109"/>
      <c r="DK248" s="109"/>
      <c r="DL248" s="109"/>
      <c r="DM248" s="109"/>
      <c r="DN248" s="109"/>
      <c r="DO248" s="109"/>
      <c r="DP248" s="109"/>
      <c r="DQ248" s="109"/>
      <c r="DR248" s="109"/>
      <c r="DS248" s="109"/>
      <c r="DT248" s="109"/>
      <c r="DU248" s="109"/>
      <c r="DV248" s="109"/>
      <c r="DW248" s="109"/>
      <c r="DX248" s="109"/>
      <c r="DY248" s="109"/>
      <c r="DZ248" s="109"/>
      <c r="EA248" s="109"/>
      <c r="EB248" s="109"/>
      <c r="EC248" s="109"/>
      <c r="ED248" s="109"/>
      <c r="EE248" s="109"/>
      <c r="EF248" s="109"/>
      <c r="EG248" s="109"/>
      <c r="EH248" s="109"/>
      <c r="EI248" s="109"/>
      <c r="EJ248" s="109"/>
      <c r="EK248" s="109"/>
      <c r="EL248" s="109"/>
      <c r="EM248" s="109"/>
      <c r="EN248" s="109"/>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c r="GO248" s="109"/>
      <c r="GP248" s="109"/>
      <c r="GQ248" s="109"/>
      <c r="GR248" s="109"/>
      <c r="GS248" s="109"/>
      <c r="GT248" s="109"/>
      <c r="GU248" s="109"/>
      <c r="GV248" s="109"/>
      <c r="GW248" s="109"/>
      <c r="GX248" s="109"/>
      <c r="GY248" s="109"/>
      <c r="GZ248" s="109"/>
      <c r="HA248" s="109"/>
      <c r="HB248" s="109"/>
      <c r="HC248" s="109"/>
      <c r="HD248" s="109"/>
      <c r="HE248" s="109"/>
      <c r="HF248" s="109"/>
      <c r="HG248" s="109"/>
      <c r="HH248" s="109"/>
      <c r="HI248" s="109"/>
      <c r="HJ248" s="109"/>
      <c r="HK248" s="109"/>
      <c r="HL248" s="109"/>
      <c r="HM248" s="109"/>
      <c r="HN248" s="109"/>
      <c r="HO248" s="109"/>
      <c r="HP248" s="109"/>
      <c r="HQ248" s="109"/>
      <c r="HR248" s="109"/>
      <c r="HS248" s="109"/>
      <c r="HT248" s="109"/>
      <c r="HU248" s="109"/>
      <c r="HV248" s="109"/>
      <c r="HW248" s="109"/>
      <c r="HX248" s="109"/>
      <c r="HY248" s="109"/>
      <c r="HZ248" s="109"/>
      <c r="IA248" s="109"/>
      <c r="IB248" s="109"/>
      <c r="IC248" s="109"/>
      <c r="ID248" s="109"/>
      <c r="IE248" s="109"/>
      <c r="IF248" s="109"/>
      <c r="IG248" s="109"/>
      <c r="IH248" s="109"/>
      <c r="II248" s="109"/>
      <c r="IJ248" s="109"/>
      <c r="IK248" s="109"/>
      <c r="IL248" s="109"/>
      <c r="IM248" s="109"/>
      <c r="IN248" s="109"/>
      <c r="IO248" s="109"/>
      <c r="IP248" s="109"/>
      <c r="IQ248" s="109"/>
      <c r="IR248" s="109"/>
      <c r="IS248" s="109"/>
      <c r="IT248" s="109"/>
      <c r="IU248" s="109"/>
      <c r="IV248" s="109"/>
      <c r="IW248" s="109"/>
      <c r="IX248" s="109"/>
      <c r="IY248" s="109"/>
      <c r="IZ248" s="109"/>
    </row>
    <row r="249" s="107" customFormat="1" ht="30" customHeight="1" spans="1:260">
      <c r="A249" s="221" t="s">
        <v>3427</v>
      </c>
      <c r="B249" s="185"/>
      <c r="C249" s="185" t="s">
        <v>3428</v>
      </c>
      <c r="D249" s="124">
        <f t="shared" si="39"/>
        <v>-446</v>
      </c>
      <c r="E249" s="141"/>
      <c r="F249" s="137">
        <f t="shared" ref="F249:F256" si="46">H249+K249</f>
        <v>446</v>
      </c>
      <c r="G249" s="137"/>
      <c r="H249" s="137"/>
      <c r="I249" s="164"/>
      <c r="J249" s="164"/>
      <c r="K249" s="137">
        <v>446</v>
      </c>
      <c r="L249" s="163" t="s">
        <v>3429</v>
      </c>
      <c r="M249" s="160" t="s">
        <v>3430</v>
      </c>
      <c r="N249" s="160" t="s">
        <v>3431</v>
      </c>
      <c r="O249" s="160"/>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c r="CM249" s="109"/>
      <c r="CN249" s="109"/>
      <c r="CO249" s="109"/>
      <c r="CP249" s="109"/>
      <c r="CQ249" s="109"/>
      <c r="CR249" s="109"/>
      <c r="CS249" s="109"/>
      <c r="CT249" s="109"/>
      <c r="CU249" s="109"/>
      <c r="CV249" s="109"/>
      <c r="CW249" s="109"/>
      <c r="CX249" s="109"/>
      <c r="CY249" s="109"/>
      <c r="CZ249" s="109"/>
      <c r="DA249" s="109"/>
      <c r="DB249" s="109"/>
      <c r="DC249" s="109"/>
      <c r="DD249" s="109"/>
      <c r="DE249" s="109"/>
      <c r="DF249" s="109"/>
      <c r="DG249" s="109"/>
      <c r="DH249" s="109"/>
      <c r="DI249" s="109"/>
      <c r="DJ249" s="109"/>
      <c r="DK249" s="109"/>
      <c r="DL249" s="109"/>
      <c r="DM249" s="109"/>
      <c r="DN249" s="109"/>
      <c r="DO249" s="109"/>
      <c r="DP249" s="109"/>
      <c r="DQ249" s="109"/>
      <c r="DR249" s="109"/>
      <c r="DS249" s="109"/>
      <c r="DT249" s="109"/>
      <c r="DU249" s="109"/>
      <c r="DV249" s="109"/>
      <c r="DW249" s="109"/>
      <c r="DX249" s="109"/>
      <c r="DY249" s="109"/>
      <c r="DZ249" s="109"/>
      <c r="EA249" s="109"/>
      <c r="EB249" s="109"/>
      <c r="EC249" s="109"/>
      <c r="ED249" s="109"/>
      <c r="EE249" s="109"/>
      <c r="EF249" s="109"/>
      <c r="EG249" s="109"/>
      <c r="EH249" s="109"/>
      <c r="EI249" s="109"/>
      <c r="EJ249" s="109"/>
      <c r="EK249" s="109"/>
      <c r="EL249" s="109"/>
      <c r="EM249" s="109"/>
      <c r="EN249" s="109"/>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c r="GO249" s="109"/>
      <c r="GP249" s="109"/>
      <c r="GQ249" s="109"/>
      <c r="GR249" s="109"/>
      <c r="GS249" s="109"/>
      <c r="GT249" s="109"/>
      <c r="GU249" s="109"/>
      <c r="GV249" s="109"/>
      <c r="GW249" s="109"/>
      <c r="GX249" s="109"/>
      <c r="GY249" s="109"/>
      <c r="GZ249" s="109"/>
      <c r="HA249" s="109"/>
      <c r="HB249" s="109"/>
      <c r="HC249" s="109"/>
      <c r="HD249" s="109"/>
      <c r="HE249" s="109"/>
      <c r="HF249" s="109"/>
      <c r="HG249" s="109"/>
      <c r="HH249" s="109"/>
      <c r="HI249" s="109"/>
      <c r="HJ249" s="109"/>
      <c r="HK249" s="109"/>
      <c r="HL249" s="109"/>
      <c r="HM249" s="109"/>
      <c r="HN249" s="109"/>
      <c r="HO249" s="109"/>
      <c r="HP249" s="109"/>
      <c r="HQ249" s="109"/>
      <c r="HR249" s="109"/>
      <c r="HS249" s="109"/>
      <c r="HT249" s="109"/>
      <c r="HU249" s="109"/>
      <c r="HV249" s="109"/>
      <c r="HW249" s="109"/>
      <c r="HX249" s="109"/>
      <c r="HY249" s="109"/>
      <c r="HZ249" s="109"/>
      <c r="IA249" s="109"/>
      <c r="IB249" s="109"/>
      <c r="IC249" s="109"/>
      <c r="ID249" s="109"/>
      <c r="IE249" s="109"/>
      <c r="IF249" s="109"/>
      <c r="IG249" s="109"/>
      <c r="IH249" s="109"/>
      <c r="II249" s="109"/>
      <c r="IJ249" s="109"/>
      <c r="IK249" s="109"/>
      <c r="IL249" s="109"/>
      <c r="IM249" s="109"/>
      <c r="IN249" s="109"/>
      <c r="IO249" s="109"/>
      <c r="IP249" s="109"/>
      <c r="IQ249" s="109"/>
      <c r="IR249" s="109"/>
      <c r="IS249" s="109"/>
      <c r="IT249" s="109"/>
      <c r="IU249" s="109"/>
      <c r="IV249" s="109"/>
      <c r="IW249" s="109"/>
      <c r="IX249" s="109"/>
      <c r="IY249" s="109"/>
      <c r="IZ249" s="109"/>
    </row>
    <row r="250" s="107" customFormat="1" ht="30" customHeight="1" spans="1:260">
      <c r="A250" s="221"/>
      <c r="B250" s="185"/>
      <c r="C250" s="185"/>
      <c r="D250" s="124">
        <f t="shared" si="39"/>
        <v>0</v>
      </c>
      <c r="E250" s="141"/>
      <c r="F250" s="137"/>
      <c r="G250" s="137"/>
      <c r="H250" s="137"/>
      <c r="I250" s="164"/>
      <c r="J250" s="164"/>
      <c r="K250" s="126"/>
      <c r="L250" s="201"/>
      <c r="M250" s="201"/>
      <c r="N250" s="160"/>
      <c r="O250" s="160"/>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c r="CM250" s="109"/>
      <c r="CN250" s="109"/>
      <c r="CO250" s="109"/>
      <c r="CP250" s="109"/>
      <c r="CQ250" s="109"/>
      <c r="CR250" s="109"/>
      <c r="CS250" s="109"/>
      <c r="CT250" s="109"/>
      <c r="CU250" s="109"/>
      <c r="CV250" s="109"/>
      <c r="CW250" s="109"/>
      <c r="CX250" s="109"/>
      <c r="CY250" s="109"/>
      <c r="CZ250" s="109"/>
      <c r="DA250" s="109"/>
      <c r="DB250" s="109"/>
      <c r="DC250" s="109"/>
      <c r="DD250" s="109"/>
      <c r="DE250" s="109"/>
      <c r="DF250" s="109"/>
      <c r="DG250" s="109"/>
      <c r="DH250" s="109"/>
      <c r="DI250" s="109"/>
      <c r="DJ250" s="109"/>
      <c r="DK250" s="109"/>
      <c r="DL250" s="109"/>
      <c r="DM250" s="109"/>
      <c r="DN250" s="109"/>
      <c r="DO250" s="109"/>
      <c r="DP250" s="109"/>
      <c r="DQ250" s="109"/>
      <c r="DR250" s="109"/>
      <c r="DS250" s="109"/>
      <c r="DT250" s="109"/>
      <c r="DU250" s="109"/>
      <c r="DV250" s="109"/>
      <c r="DW250" s="109"/>
      <c r="DX250" s="109"/>
      <c r="DY250" s="109"/>
      <c r="DZ250" s="109"/>
      <c r="EA250" s="109"/>
      <c r="EB250" s="109"/>
      <c r="EC250" s="109"/>
      <c r="ED250" s="109"/>
      <c r="EE250" s="109"/>
      <c r="EF250" s="109"/>
      <c r="EG250" s="109"/>
      <c r="EH250" s="109"/>
      <c r="EI250" s="109"/>
      <c r="EJ250" s="109"/>
      <c r="EK250" s="109"/>
      <c r="EL250" s="109"/>
      <c r="EM250" s="109"/>
      <c r="EN250" s="109"/>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c r="GO250" s="109"/>
      <c r="GP250" s="109"/>
      <c r="GQ250" s="109"/>
      <c r="GR250" s="109"/>
      <c r="GS250" s="109"/>
      <c r="GT250" s="109"/>
      <c r="GU250" s="109"/>
      <c r="GV250" s="109"/>
      <c r="GW250" s="109"/>
      <c r="GX250" s="109"/>
      <c r="GY250" s="109"/>
      <c r="GZ250" s="109"/>
      <c r="HA250" s="109"/>
      <c r="HB250" s="109"/>
      <c r="HC250" s="109"/>
      <c r="HD250" s="109"/>
      <c r="HE250" s="109"/>
      <c r="HF250" s="109"/>
      <c r="HG250" s="109"/>
      <c r="HH250" s="109"/>
      <c r="HI250" s="109"/>
      <c r="HJ250" s="109"/>
      <c r="HK250" s="109"/>
      <c r="HL250" s="109"/>
      <c r="HM250" s="109"/>
      <c r="HN250" s="109"/>
      <c r="HO250" s="109"/>
      <c r="HP250" s="109"/>
      <c r="HQ250" s="109"/>
      <c r="HR250" s="109"/>
      <c r="HS250" s="109"/>
      <c r="HT250" s="109"/>
      <c r="HU250" s="109"/>
      <c r="HV250" s="109"/>
      <c r="HW250" s="109"/>
      <c r="HX250" s="109"/>
      <c r="HY250" s="109"/>
      <c r="HZ250" s="109"/>
      <c r="IA250" s="109"/>
      <c r="IB250" s="109"/>
      <c r="IC250" s="109"/>
      <c r="ID250" s="109"/>
      <c r="IE250" s="109"/>
      <c r="IF250" s="109"/>
      <c r="IG250" s="109"/>
      <c r="IH250" s="109"/>
      <c r="II250" s="109"/>
      <c r="IJ250" s="109"/>
      <c r="IK250" s="109"/>
      <c r="IL250" s="109"/>
      <c r="IM250" s="109"/>
      <c r="IN250" s="109"/>
      <c r="IO250" s="109"/>
      <c r="IP250" s="109"/>
      <c r="IQ250" s="109"/>
      <c r="IR250" s="109"/>
      <c r="IS250" s="109"/>
      <c r="IT250" s="109"/>
      <c r="IU250" s="109"/>
      <c r="IV250" s="109"/>
      <c r="IW250" s="109"/>
      <c r="IX250" s="109"/>
      <c r="IY250" s="109"/>
      <c r="IZ250" s="109"/>
    </row>
    <row r="251" s="107" customFormat="1" ht="30" customHeight="1" spans="1:260">
      <c r="A251" s="211" t="s">
        <v>3432</v>
      </c>
      <c r="B251" s="128"/>
      <c r="C251" s="128"/>
      <c r="D251" s="124">
        <f t="shared" si="39"/>
        <v>-261.860000000001</v>
      </c>
      <c r="E251" s="126">
        <f t="shared" ref="E251:K251" si="47">SUM(E252:E256)</f>
        <v>3410.96</v>
      </c>
      <c r="F251" s="126">
        <f t="shared" si="47"/>
        <v>3672.82</v>
      </c>
      <c r="G251" s="126">
        <f t="shared" si="47"/>
        <v>2518.08</v>
      </c>
      <c r="H251" s="126">
        <f t="shared" si="47"/>
        <v>2497.92</v>
      </c>
      <c r="I251" s="158">
        <f t="shared" si="47"/>
        <v>2376.96</v>
      </c>
      <c r="J251" s="126">
        <f t="shared" si="47"/>
        <v>892.88</v>
      </c>
      <c r="K251" s="126">
        <f t="shared" si="47"/>
        <v>1174.9</v>
      </c>
      <c r="L251" s="181"/>
      <c r="M251" s="181"/>
      <c r="N251" s="160"/>
      <c r="O251" s="160"/>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c r="CM251" s="109"/>
      <c r="CN251" s="109"/>
      <c r="CO251" s="109"/>
      <c r="CP251" s="109"/>
      <c r="CQ251" s="109"/>
      <c r="CR251" s="109"/>
      <c r="CS251" s="109"/>
      <c r="CT251" s="109"/>
      <c r="CU251" s="109"/>
      <c r="CV251" s="109"/>
      <c r="CW251" s="109"/>
      <c r="CX251" s="109"/>
      <c r="CY251" s="109"/>
      <c r="CZ251" s="109"/>
      <c r="DA251" s="109"/>
      <c r="DB251" s="109"/>
      <c r="DC251" s="109"/>
      <c r="DD251" s="109"/>
      <c r="DE251" s="109"/>
      <c r="DF251" s="109"/>
      <c r="DG251" s="109"/>
      <c r="DH251" s="109"/>
      <c r="DI251" s="109"/>
      <c r="DJ251" s="109"/>
      <c r="DK251" s="109"/>
      <c r="DL251" s="109"/>
      <c r="DM251" s="109"/>
      <c r="DN251" s="109"/>
      <c r="DO251" s="109"/>
      <c r="DP251" s="109"/>
      <c r="DQ251" s="109"/>
      <c r="DR251" s="109"/>
      <c r="DS251" s="109"/>
      <c r="DT251" s="109"/>
      <c r="DU251" s="109"/>
      <c r="DV251" s="109"/>
      <c r="DW251" s="109"/>
      <c r="DX251" s="109"/>
      <c r="DY251" s="109"/>
      <c r="DZ251" s="109"/>
      <c r="EA251" s="109"/>
      <c r="EB251" s="109"/>
      <c r="EC251" s="109"/>
      <c r="ED251" s="109"/>
      <c r="EE251" s="109"/>
      <c r="EF251" s="109"/>
      <c r="EG251" s="109"/>
      <c r="EH251" s="109"/>
      <c r="EI251" s="109"/>
      <c r="EJ251" s="109"/>
      <c r="EK251" s="109"/>
      <c r="EL251" s="109"/>
      <c r="EM251" s="109"/>
      <c r="EN251" s="109"/>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c r="GO251" s="109"/>
      <c r="GP251" s="109"/>
      <c r="GQ251" s="109"/>
      <c r="GR251" s="109"/>
      <c r="GS251" s="109"/>
      <c r="GT251" s="109"/>
      <c r="GU251" s="109"/>
      <c r="GV251" s="109"/>
      <c r="GW251" s="109"/>
      <c r="GX251" s="109"/>
      <c r="GY251" s="109"/>
      <c r="GZ251" s="109"/>
      <c r="HA251" s="109"/>
      <c r="HB251" s="109"/>
      <c r="HC251" s="109"/>
      <c r="HD251" s="109"/>
      <c r="HE251" s="109"/>
      <c r="HF251" s="109"/>
      <c r="HG251" s="109"/>
      <c r="HH251" s="109"/>
      <c r="HI251" s="109"/>
      <c r="HJ251" s="109"/>
      <c r="HK251" s="109"/>
      <c r="HL251" s="109"/>
      <c r="HM251" s="109"/>
      <c r="HN251" s="109"/>
      <c r="HO251" s="109"/>
      <c r="HP251" s="109"/>
      <c r="HQ251" s="109"/>
      <c r="HR251" s="109"/>
      <c r="HS251" s="109"/>
      <c r="HT251" s="109"/>
      <c r="HU251" s="109"/>
      <c r="HV251" s="109"/>
      <c r="HW251" s="109"/>
      <c r="HX251" s="109"/>
      <c r="HY251" s="109"/>
      <c r="HZ251" s="109"/>
      <c r="IA251" s="109"/>
      <c r="IB251" s="109"/>
      <c r="IC251" s="109"/>
      <c r="ID251" s="109"/>
      <c r="IE251" s="109"/>
      <c r="IF251" s="109"/>
      <c r="IG251" s="109"/>
      <c r="IH251" s="109"/>
      <c r="II251" s="109"/>
      <c r="IJ251" s="109"/>
      <c r="IK251" s="109"/>
      <c r="IL251" s="109"/>
      <c r="IM251" s="109"/>
      <c r="IN251" s="109"/>
      <c r="IO251" s="109"/>
      <c r="IP251" s="109"/>
      <c r="IQ251" s="109"/>
      <c r="IR251" s="109"/>
      <c r="IS251" s="109"/>
      <c r="IT251" s="109"/>
      <c r="IU251" s="109"/>
      <c r="IV251" s="109"/>
      <c r="IW251" s="109"/>
      <c r="IX251" s="109"/>
      <c r="IY251" s="109"/>
      <c r="IZ251" s="109"/>
    </row>
    <row r="252" s="107" customFormat="1" ht="40" customHeight="1" spans="1:260">
      <c r="A252" s="128" t="s">
        <v>3433</v>
      </c>
      <c r="B252" s="128" t="s">
        <v>3434</v>
      </c>
      <c r="C252" s="128" t="s">
        <v>3435</v>
      </c>
      <c r="D252" s="124">
        <f t="shared" si="39"/>
        <v>-277.62</v>
      </c>
      <c r="E252" s="137">
        <f>G252+J252</f>
        <v>2689.74</v>
      </c>
      <c r="F252" s="137">
        <f t="shared" si="46"/>
        <v>2967.36</v>
      </c>
      <c r="G252" s="137">
        <v>1800.96</v>
      </c>
      <c r="H252" s="137">
        <v>1800.96</v>
      </c>
      <c r="I252" s="137">
        <v>1800.96</v>
      </c>
      <c r="J252" s="137">
        <v>888.78</v>
      </c>
      <c r="K252" s="137">
        <v>1166.4</v>
      </c>
      <c r="L252" s="163" t="s">
        <v>3436</v>
      </c>
      <c r="M252" s="163" t="s">
        <v>3422</v>
      </c>
      <c r="N252" s="160" t="s">
        <v>3423</v>
      </c>
      <c r="O252" s="160"/>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c r="CM252" s="109"/>
      <c r="CN252" s="109"/>
      <c r="CO252" s="109"/>
      <c r="CP252" s="109"/>
      <c r="CQ252" s="109"/>
      <c r="CR252" s="109"/>
      <c r="CS252" s="109"/>
      <c r="CT252" s="109"/>
      <c r="CU252" s="109"/>
      <c r="CV252" s="109"/>
      <c r="CW252" s="109"/>
      <c r="CX252" s="109"/>
      <c r="CY252" s="109"/>
      <c r="CZ252" s="109"/>
      <c r="DA252" s="109"/>
      <c r="DB252" s="109"/>
      <c r="DC252" s="109"/>
      <c r="DD252" s="109"/>
      <c r="DE252" s="109"/>
      <c r="DF252" s="109"/>
      <c r="DG252" s="109"/>
      <c r="DH252" s="109"/>
      <c r="DI252" s="109"/>
      <c r="DJ252" s="109"/>
      <c r="DK252" s="109"/>
      <c r="DL252" s="109"/>
      <c r="DM252" s="109"/>
      <c r="DN252" s="109"/>
      <c r="DO252" s="109"/>
      <c r="DP252" s="109"/>
      <c r="DQ252" s="109"/>
      <c r="DR252" s="109"/>
      <c r="DS252" s="109"/>
      <c r="DT252" s="109"/>
      <c r="DU252" s="109"/>
      <c r="DV252" s="109"/>
      <c r="DW252" s="109"/>
      <c r="DX252" s="109"/>
      <c r="DY252" s="109"/>
      <c r="DZ252" s="109"/>
      <c r="EA252" s="109"/>
      <c r="EB252" s="109"/>
      <c r="EC252" s="109"/>
      <c r="ED252" s="109"/>
      <c r="EE252" s="109"/>
      <c r="EF252" s="109"/>
      <c r="EG252" s="109"/>
      <c r="EH252" s="109"/>
      <c r="EI252" s="109"/>
      <c r="EJ252" s="109"/>
      <c r="EK252" s="109"/>
      <c r="EL252" s="109"/>
      <c r="EM252" s="109"/>
      <c r="EN252" s="109"/>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c r="GO252" s="109"/>
      <c r="GP252" s="109"/>
      <c r="GQ252" s="109"/>
      <c r="GR252" s="109"/>
      <c r="GS252" s="109"/>
      <c r="GT252" s="109"/>
      <c r="GU252" s="109"/>
      <c r="GV252" s="109"/>
      <c r="GW252" s="109"/>
      <c r="GX252" s="109"/>
      <c r="GY252" s="109"/>
      <c r="GZ252" s="109"/>
      <c r="HA252" s="109"/>
      <c r="HB252" s="109"/>
      <c r="HC252" s="109"/>
      <c r="HD252" s="109"/>
      <c r="HE252" s="109"/>
      <c r="HF252" s="109"/>
      <c r="HG252" s="109"/>
      <c r="HH252" s="109"/>
      <c r="HI252" s="109"/>
      <c r="HJ252" s="109"/>
      <c r="HK252" s="109"/>
      <c r="HL252" s="109"/>
      <c r="HM252" s="109"/>
      <c r="HN252" s="109"/>
      <c r="HO252" s="109"/>
      <c r="HP252" s="109"/>
      <c r="HQ252" s="109"/>
      <c r="HR252" s="109"/>
      <c r="HS252" s="109"/>
      <c r="HT252" s="109"/>
      <c r="HU252" s="109"/>
      <c r="HV252" s="109"/>
      <c r="HW252" s="109"/>
      <c r="HX252" s="109"/>
      <c r="HY252" s="109"/>
      <c r="HZ252" s="109"/>
      <c r="IA252" s="109"/>
      <c r="IB252" s="109"/>
      <c r="IC252" s="109"/>
      <c r="ID252" s="109"/>
      <c r="IE252" s="109"/>
      <c r="IF252" s="109"/>
      <c r="IG252" s="109"/>
      <c r="IH252" s="109"/>
      <c r="II252" s="109"/>
      <c r="IJ252" s="109"/>
      <c r="IK252" s="109"/>
      <c r="IL252" s="109"/>
      <c r="IM252" s="109"/>
      <c r="IN252" s="109"/>
      <c r="IO252" s="109"/>
      <c r="IP252" s="109"/>
      <c r="IQ252" s="109"/>
      <c r="IR252" s="109"/>
      <c r="IS252" s="109"/>
      <c r="IT252" s="109"/>
      <c r="IU252" s="109"/>
      <c r="IV252" s="109"/>
      <c r="IW252" s="109"/>
      <c r="IX252" s="109"/>
      <c r="IY252" s="109"/>
      <c r="IZ252" s="109"/>
    </row>
    <row r="253" s="107" customFormat="1" ht="40" customHeight="1" spans="1:260">
      <c r="A253" s="128" t="s">
        <v>3437</v>
      </c>
      <c r="B253" s="128" t="s">
        <v>3434</v>
      </c>
      <c r="C253" s="128" t="s">
        <v>3435</v>
      </c>
      <c r="D253" s="124">
        <f t="shared" si="39"/>
        <v>0</v>
      </c>
      <c r="E253" s="141">
        <v>576</v>
      </c>
      <c r="F253" s="137">
        <f t="shared" si="46"/>
        <v>576</v>
      </c>
      <c r="G253" s="137">
        <v>576</v>
      </c>
      <c r="H253" s="222">
        <v>576</v>
      </c>
      <c r="I253" s="236">
        <v>576</v>
      </c>
      <c r="J253" s="236"/>
      <c r="K253" s="222"/>
      <c r="L253" s="163" t="s">
        <v>3436</v>
      </c>
      <c r="M253" s="163" t="s">
        <v>3422</v>
      </c>
      <c r="N253" s="160" t="s">
        <v>3423</v>
      </c>
      <c r="O253" s="160"/>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c r="CM253" s="109"/>
      <c r="CN253" s="109"/>
      <c r="CO253" s="109"/>
      <c r="CP253" s="109"/>
      <c r="CQ253" s="109"/>
      <c r="CR253" s="109"/>
      <c r="CS253" s="109"/>
      <c r="CT253" s="109"/>
      <c r="CU253" s="109"/>
      <c r="CV253" s="109"/>
      <c r="CW253" s="109"/>
      <c r="CX253" s="109"/>
      <c r="CY253" s="109"/>
      <c r="CZ253" s="109"/>
      <c r="DA253" s="109"/>
      <c r="DB253" s="109"/>
      <c r="DC253" s="109"/>
      <c r="DD253" s="109"/>
      <c r="DE253" s="109"/>
      <c r="DF253" s="109"/>
      <c r="DG253" s="109"/>
      <c r="DH253" s="109"/>
      <c r="DI253" s="109"/>
      <c r="DJ253" s="109"/>
      <c r="DK253" s="109"/>
      <c r="DL253" s="109"/>
      <c r="DM253" s="109"/>
      <c r="DN253" s="109"/>
      <c r="DO253" s="109"/>
      <c r="DP253" s="109"/>
      <c r="DQ253" s="109"/>
      <c r="DR253" s="109"/>
      <c r="DS253" s="109"/>
      <c r="DT253" s="109"/>
      <c r="DU253" s="109"/>
      <c r="DV253" s="109"/>
      <c r="DW253" s="109"/>
      <c r="DX253" s="109"/>
      <c r="DY253" s="109"/>
      <c r="DZ253" s="109"/>
      <c r="EA253" s="109"/>
      <c r="EB253" s="109"/>
      <c r="EC253" s="109"/>
      <c r="ED253" s="109"/>
      <c r="EE253" s="109"/>
      <c r="EF253" s="109"/>
      <c r="EG253" s="109"/>
      <c r="EH253" s="109"/>
      <c r="EI253" s="109"/>
      <c r="EJ253" s="109"/>
      <c r="EK253" s="109"/>
      <c r="EL253" s="109"/>
      <c r="EM253" s="109"/>
      <c r="EN253" s="109"/>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c r="GO253" s="109"/>
      <c r="GP253" s="109"/>
      <c r="GQ253" s="109"/>
      <c r="GR253" s="109"/>
      <c r="GS253" s="109"/>
      <c r="GT253" s="109"/>
      <c r="GU253" s="109"/>
      <c r="GV253" s="109"/>
      <c r="GW253" s="109"/>
      <c r="GX253" s="109"/>
      <c r="GY253" s="109"/>
      <c r="GZ253" s="109"/>
      <c r="HA253" s="109"/>
      <c r="HB253" s="109"/>
      <c r="HC253" s="109"/>
      <c r="HD253" s="109"/>
      <c r="HE253" s="109"/>
      <c r="HF253" s="109"/>
      <c r="HG253" s="109"/>
      <c r="HH253" s="109"/>
      <c r="HI253" s="109"/>
      <c r="HJ253" s="109"/>
      <c r="HK253" s="109"/>
      <c r="HL253" s="109"/>
      <c r="HM253" s="109"/>
      <c r="HN253" s="109"/>
      <c r="HO253" s="109"/>
      <c r="HP253" s="109"/>
      <c r="HQ253" s="109"/>
      <c r="HR253" s="109"/>
      <c r="HS253" s="109"/>
      <c r="HT253" s="109"/>
      <c r="HU253" s="109"/>
      <c r="HV253" s="109"/>
      <c r="HW253" s="109"/>
      <c r="HX253" s="109"/>
      <c r="HY253" s="109"/>
      <c r="HZ253" s="109"/>
      <c r="IA253" s="109"/>
      <c r="IB253" s="109"/>
      <c r="IC253" s="109"/>
      <c r="ID253" s="109"/>
      <c r="IE253" s="109"/>
      <c r="IF253" s="109"/>
      <c r="IG253" s="109"/>
      <c r="IH253" s="109"/>
      <c r="II253" s="109"/>
      <c r="IJ253" s="109"/>
      <c r="IK253" s="109"/>
      <c r="IL253" s="109"/>
      <c r="IM253" s="109"/>
      <c r="IN253" s="109"/>
      <c r="IO253" s="109"/>
      <c r="IP253" s="109"/>
      <c r="IQ253" s="109"/>
      <c r="IR253" s="109"/>
      <c r="IS253" s="109"/>
      <c r="IT253" s="109"/>
      <c r="IU253" s="109"/>
      <c r="IV253" s="109"/>
      <c r="IW253" s="109"/>
      <c r="IX253" s="109"/>
      <c r="IY253" s="109"/>
      <c r="IZ253" s="109"/>
    </row>
    <row r="254" s="107" customFormat="1" ht="40" customHeight="1" spans="1:260">
      <c r="A254" s="128" t="s">
        <v>2916</v>
      </c>
      <c r="B254" s="128"/>
      <c r="C254" s="128" t="s">
        <v>3438</v>
      </c>
      <c r="D254" s="124">
        <f t="shared" si="39"/>
        <v>-5</v>
      </c>
      <c r="E254" s="141"/>
      <c r="F254" s="137">
        <f t="shared" si="46"/>
        <v>5</v>
      </c>
      <c r="G254" s="137"/>
      <c r="H254" s="222"/>
      <c r="I254" s="236"/>
      <c r="J254" s="236"/>
      <c r="K254" s="222">
        <v>5</v>
      </c>
      <c r="L254" s="163" t="s">
        <v>3439</v>
      </c>
      <c r="M254" s="163" t="s">
        <v>3440</v>
      </c>
      <c r="N254" s="160" t="s">
        <v>3423</v>
      </c>
      <c r="O254" s="180"/>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c r="CN254" s="109"/>
      <c r="CO254" s="109"/>
      <c r="CP254" s="109"/>
      <c r="CQ254" s="109"/>
      <c r="CR254" s="109"/>
      <c r="CS254" s="109"/>
      <c r="CT254" s="109"/>
      <c r="CU254" s="109"/>
      <c r="CV254" s="109"/>
      <c r="CW254" s="109"/>
      <c r="CX254" s="109"/>
      <c r="CY254" s="109"/>
      <c r="CZ254" s="109"/>
      <c r="DA254" s="109"/>
      <c r="DB254" s="109"/>
      <c r="DC254" s="109"/>
      <c r="DD254" s="109"/>
      <c r="DE254" s="109"/>
      <c r="DF254" s="109"/>
      <c r="DG254" s="109"/>
      <c r="DH254" s="109"/>
      <c r="DI254" s="109"/>
      <c r="DJ254" s="109"/>
      <c r="DK254" s="109"/>
      <c r="DL254" s="109"/>
      <c r="DM254" s="109"/>
      <c r="DN254" s="109"/>
      <c r="DO254" s="109"/>
      <c r="DP254" s="109"/>
      <c r="DQ254" s="109"/>
      <c r="DR254" s="109"/>
      <c r="DS254" s="109"/>
      <c r="DT254" s="109"/>
      <c r="DU254" s="109"/>
      <c r="DV254" s="109"/>
      <c r="DW254" s="109"/>
      <c r="DX254" s="109"/>
      <c r="DY254" s="109"/>
      <c r="DZ254" s="109"/>
      <c r="EA254" s="109"/>
      <c r="EB254" s="109"/>
      <c r="EC254" s="109"/>
      <c r="ED254" s="109"/>
      <c r="EE254" s="109"/>
      <c r="EF254" s="109"/>
      <c r="EG254" s="109"/>
      <c r="EH254" s="109"/>
      <c r="EI254" s="109"/>
      <c r="EJ254" s="109"/>
      <c r="EK254" s="109"/>
      <c r="EL254" s="109"/>
      <c r="EM254" s="109"/>
      <c r="EN254" s="109"/>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c r="GO254" s="109"/>
      <c r="GP254" s="109"/>
      <c r="GQ254" s="109"/>
      <c r="GR254" s="109"/>
      <c r="GS254" s="109"/>
      <c r="GT254" s="109"/>
      <c r="GU254" s="109"/>
      <c r="GV254" s="109"/>
      <c r="GW254" s="109"/>
      <c r="GX254" s="109"/>
      <c r="GY254" s="109"/>
      <c r="GZ254" s="109"/>
      <c r="HA254" s="109"/>
      <c r="HB254" s="109"/>
      <c r="HC254" s="109"/>
      <c r="HD254" s="109"/>
      <c r="HE254" s="109"/>
      <c r="HF254" s="109"/>
      <c r="HG254" s="109"/>
      <c r="HH254" s="109"/>
      <c r="HI254" s="109"/>
      <c r="HJ254" s="109"/>
      <c r="HK254" s="109"/>
      <c r="HL254" s="109"/>
      <c r="HM254" s="109"/>
      <c r="HN254" s="109"/>
      <c r="HO254" s="109"/>
      <c r="HP254" s="109"/>
      <c r="HQ254" s="109"/>
      <c r="HR254" s="109"/>
      <c r="HS254" s="109"/>
      <c r="HT254" s="109"/>
      <c r="HU254" s="109"/>
      <c r="HV254" s="109"/>
      <c r="HW254" s="109"/>
      <c r="HX254" s="109"/>
      <c r="HY254" s="109"/>
      <c r="HZ254" s="109"/>
      <c r="IA254" s="109"/>
      <c r="IB254" s="109"/>
      <c r="IC254" s="109"/>
      <c r="ID254" s="109"/>
      <c r="IE254" s="109"/>
      <c r="IF254" s="109"/>
      <c r="IG254" s="109"/>
      <c r="IH254" s="109"/>
      <c r="II254" s="109"/>
      <c r="IJ254" s="109"/>
      <c r="IK254" s="109"/>
      <c r="IL254" s="109"/>
      <c r="IM254" s="109"/>
      <c r="IN254" s="109"/>
      <c r="IO254" s="109"/>
      <c r="IP254" s="109"/>
      <c r="IQ254" s="109"/>
      <c r="IR254" s="109"/>
      <c r="IS254" s="109"/>
      <c r="IT254" s="109"/>
      <c r="IU254" s="109"/>
      <c r="IV254" s="109"/>
      <c r="IW254" s="109"/>
      <c r="IX254" s="109"/>
      <c r="IY254" s="109"/>
      <c r="IZ254" s="109"/>
    </row>
    <row r="255" s="107" customFormat="1" ht="40" customHeight="1" spans="1:260">
      <c r="A255" s="128" t="s">
        <v>3441</v>
      </c>
      <c r="B255" s="128"/>
      <c r="C255" s="128" t="s">
        <v>3442</v>
      </c>
      <c r="D255" s="124">
        <f t="shared" si="39"/>
        <v>20.16</v>
      </c>
      <c r="E255" s="141">
        <f>80.64+60.48</f>
        <v>141.12</v>
      </c>
      <c r="F255" s="137">
        <f t="shared" si="46"/>
        <v>120.96</v>
      </c>
      <c r="G255" s="137">
        <v>141.12</v>
      </c>
      <c r="H255" s="137">
        <v>120.96</v>
      </c>
      <c r="I255" s="164"/>
      <c r="J255" s="164"/>
      <c r="K255" s="141"/>
      <c r="L255" s="163" t="s">
        <v>3436</v>
      </c>
      <c r="M255" s="163" t="s">
        <v>3057</v>
      </c>
      <c r="N255" s="160" t="s">
        <v>2925</v>
      </c>
      <c r="O255" s="160"/>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c r="CM255" s="109"/>
      <c r="CN255" s="109"/>
      <c r="CO255" s="109"/>
      <c r="CP255" s="109"/>
      <c r="CQ255" s="109"/>
      <c r="CR255" s="109"/>
      <c r="CS255" s="109"/>
      <c r="CT255" s="109"/>
      <c r="CU255" s="109"/>
      <c r="CV255" s="109"/>
      <c r="CW255" s="109"/>
      <c r="CX255" s="109"/>
      <c r="CY255" s="109"/>
      <c r="CZ255" s="109"/>
      <c r="DA255" s="109"/>
      <c r="DB255" s="109"/>
      <c r="DC255" s="109"/>
      <c r="DD255" s="109"/>
      <c r="DE255" s="109"/>
      <c r="DF255" s="109"/>
      <c r="DG255" s="109"/>
      <c r="DH255" s="109"/>
      <c r="DI255" s="109"/>
      <c r="DJ255" s="109"/>
      <c r="DK255" s="109"/>
      <c r="DL255" s="109"/>
      <c r="DM255" s="109"/>
      <c r="DN255" s="109"/>
      <c r="DO255" s="109"/>
      <c r="DP255" s="109"/>
      <c r="DQ255" s="109"/>
      <c r="DR255" s="109"/>
      <c r="DS255" s="109"/>
      <c r="DT255" s="109"/>
      <c r="DU255" s="109"/>
      <c r="DV255" s="109"/>
      <c r="DW255" s="109"/>
      <c r="DX255" s="109"/>
      <c r="DY255" s="109"/>
      <c r="DZ255" s="109"/>
      <c r="EA255" s="109"/>
      <c r="EB255" s="109"/>
      <c r="EC255" s="109"/>
      <c r="ED255" s="109"/>
      <c r="EE255" s="109"/>
      <c r="EF255" s="109"/>
      <c r="EG255" s="109"/>
      <c r="EH255" s="109"/>
      <c r="EI255" s="109"/>
      <c r="EJ255" s="109"/>
      <c r="EK255" s="109"/>
      <c r="EL255" s="109"/>
      <c r="EM255" s="109"/>
      <c r="EN255" s="109"/>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c r="GO255" s="109"/>
      <c r="GP255" s="109"/>
      <c r="GQ255" s="109"/>
      <c r="GR255" s="109"/>
      <c r="GS255" s="109"/>
      <c r="GT255" s="109"/>
      <c r="GU255" s="109"/>
      <c r="GV255" s="109"/>
      <c r="GW255" s="109"/>
      <c r="GX255" s="109"/>
      <c r="GY255" s="109"/>
      <c r="GZ255" s="109"/>
      <c r="HA255" s="109"/>
      <c r="HB255" s="109"/>
      <c r="HC255" s="109"/>
      <c r="HD255" s="109"/>
      <c r="HE255" s="109"/>
      <c r="HF255" s="109"/>
      <c r="HG255" s="109"/>
      <c r="HH255" s="109"/>
      <c r="HI255" s="109"/>
      <c r="HJ255" s="109"/>
      <c r="HK255" s="109"/>
      <c r="HL255" s="109"/>
      <c r="HM255" s="109"/>
      <c r="HN255" s="109"/>
      <c r="HO255" s="109"/>
      <c r="HP255" s="109"/>
      <c r="HQ255" s="109"/>
      <c r="HR255" s="109"/>
      <c r="HS255" s="109"/>
      <c r="HT255" s="109"/>
      <c r="HU255" s="109"/>
      <c r="HV255" s="109"/>
      <c r="HW255" s="109"/>
      <c r="HX255" s="109"/>
      <c r="HY255" s="109"/>
      <c r="HZ255" s="109"/>
      <c r="IA255" s="109"/>
      <c r="IB255" s="109"/>
      <c r="IC255" s="109"/>
      <c r="ID255" s="109"/>
      <c r="IE255" s="109"/>
      <c r="IF255" s="109"/>
      <c r="IG255" s="109"/>
      <c r="IH255" s="109"/>
      <c r="II255" s="109"/>
      <c r="IJ255" s="109"/>
      <c r="IK255" s="109"/>
      <c r="IL255" s="109"/>
      <c r="IM255" s="109"/>
      <c r="IN255" s="109"/>
      <c r="IO255" s="109"/>
      <c r="IP255" s="109"/>
      <c r="IQ255" s="109"/>
      <c r="IR255" s="109"/>
      <c r="IS255" s="109"/>
      <c r="IT255" s="109"/>
      <c r="IU255" s="109"/>
      <c r="IV255" s="109"/>
      <c r="IW255" s="109"/>
      <c r="IX255" s="109"/>
      <c r="IY255" s="109"/>
      <c r="IZ255" s="109"/>
    </row>
    <row r="256" s="107" customFormat="1" ht="36" customHeight="1" spans="1:260">
      <c r="A256" s="128" t="s">
        <v>3443</v>
      </c>
      <c r="B256" s="128"/>
      <c r="C256" s="128" t="s">
        <v>3444</v>
      </c>
      <c r="D256" s="124">
        <f t="shared" si="39"/>
        <v>0.6</v>
      </c>
      <c r="E256" s="141">
        <v>4.1</v>
      </c>
      <c r="F256" s="137">
        <f t="shared" si="46"/>
        <v>3.5</v>
      </c>
      <c r="G256" s="137"/>
      <c r="H256" s="137"/>
      <c r="I256" s="164"/>
      <c r="J256" s="164">
        <v>4.1</v>
      </c>
      <c r="K256" s="141">
        <v>3.5</v>
      </c>
      <c r="L256" s="163" t="s">
        <v>3201</v>
      </c>
      <c r="M256" s="163" t="s">
        <v>3445</v>
      </c>
      <c r="N256" s="160" t="s">
        <v>2925</v>
      </c>
      <c r="O256" s="160"/>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c r="CM256" s="109"/>
      <c r="CN256" s="109"/>
      <c r="CO256" s="109"/>
      <c r="CP256" s="109"/>
      <c r="CQ256" s="109"/>
      <c r="CR256" s="109"/>
      <c r="CS256" s="109"/>
      <c r="CT256" s="109"/>
      <c r="CU256" s="109"/>
      <c r="CV256" s="109"/>
      <c r="CW256" s="109"/>
      <c r="CX256" s="109"/>
      <c r="CY256" s="109"/>
      <c r="CZ256" s="109"/>
      <c r="DA256" s="109"/>
      <c r="DB256" s="109"/>
      <c r="DC256" s="109"/>
      <c r="DD256" s="109"/>
      <c r="DE256" s="109"/>
      <c r="DF256" s="109"/>
      <c r="DG256" s="109"/>
      <c r="DH256" s="109"/>
      <c r="DI256" s="109"/>
      <c r="DJ256" s="109"/>
      <c r="DK256" s="109"/>
      <c r="DL256" s="109"/>
      <c r="DM256" s="109"/>
      <c r="DN256" s="109"/>
      <c r="DO256" s="109"/>
      <c r="DP256" s="109"/>
      <c r="DQ256" s="109"/>
      <c r="DR256" s="109"/>
      <c r="DS256" s="109"/>
      <c r="DT256" s="109"/>
      <c r="DU256" s="109"/>
      <c r="DV256" s="109"/>
      <c r="DW256" s="109"/>
      <c r="DX256" s="109"/>
      <c r="DY256" s="109"/>
      <c r="DZ256" s="109"/>
      <c r="EA256" s="109"/>
      <c r="EB256" s="109"/>
      <c r="EC256" s="109"/>
      <c r="ED256" s="109"/>
      <c r="EE256" s="109"/>
      <c r="EF256" s="109"/>
      <c r="EG256" s="109"/>
      <c r="EH256" s="109"/>
      <c r="EI256" s="109"/>
      <c r="EJ256" s="109"/>
      <c r="EK256" s="109"/>
      <c r="EL256" s="109"/>
      <c r="EM256" s="109"/>
      <c r="EN256" s="109"/>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c r="GO256" s="109"/>
      <c r="GP256" s="109"/>
      <c r="GQ256" s="109"/>
      <c r="GR256" s="109"/>
      <c r="GS256" s="109"/>
      <c r="GT256" s="109"/>
      <c r="GU256" s="109"/>
      <c r="GV256" s="109"/>
      <c r="GW256" s="109"/>
      <c r="GX256" s="109"/>
      <c r="GY256" s="109"/>
      <c r="GZ256" s="109"/>
      <c r="HA256" s="109"/>
      <c r="HB256" s="109"/>
      <c r="HC256" s="109"/>
      <c r="HD256" s="109"/>
      <c r="HE256" s="109"/>
      <c r="HF256" s="109"/>
      <c r="HG256" s="109"/>
      <c r="HH256" s="109"/>
      <c r="HI256" s="109"/>
      <c r="HJ256" s="109"/>
      <c r="HK256" s="109"/>
      <c r="HL256" s="109"/>
      <c r="HM256" s="109"/>
      <c r="HN256" s="109"/>
      <c r="HO256" s="109"/>
      <c r="HP256" s="109"/>
      <c r="HQ256" s="109"/>
      <c r="HR256" s="109"/>
      <c r="HS256" s="109"/>
      <c r="HT256" s="109"/>
      <c r="HU256" s="109"/>
      <c r="HV256" s="109"/>
      <c r="HW256" s="109"/>
      <c r="HX256" s="109"/>
      <c r="HY256" s="109"/>
      <c r="HZ256" s="109"/>
      <c r="IA256" s="109"/>
      <c r="IB256" s="109"/>
      <c r="IC256" s="109"/>
      <c r="ID256" s="109"/>
      <c r="IE256" s="109"/>
      <c r="IF256" s="109"/>
      <c r="IG256" s="109"/>
      <c r="IH256" s="109"/>
      <c r="II256" s="109"/>
      <c r="IJ256" s="109"/>
      <c r="IK256" s="109"/>
      <c r="IL256" s="109"/>
      <c r="IM256" s="109"/>
      <c r="IN256" s="109"/>
      <c r="IO256" s="109"/>
      <c r="IP256" s="109"/>
      <c r="IQ256" s="109"/>
      <c r="IR256" s="109"/>
      <c r="IS256" s="109"/>
      <c r="IT256" s="109"/>
      <c r="IU256" s="109"/>
      <c r="IV256" s="109"/>
      <c r="IW256" s="109"/>
      <c r="IX256" s="109"/>
      <c r="IY256" s="109"/>
      <c r="IZ256" s="109"/>
    </row>
    <row r="257" s="107" customFormat="1" ht="28" customHeight="1" spans="1:260">
      <c r="A257" s="211" t="s">
        <v>3446</v>
      </c>
      <c r="B257" s="128"/>
      <c r="C257" s="128"/>
      <c r="D257" s="124">
        <f t="shared" si="39"/>
        <v>0</v>
      </c>
      <c r="E257" s="137"/>
      <c r="F257" s="137"/>
      <c r="G257" s="137"/>
      <c r="H257" s="137"/>
      <c r="I257" s="164"/>
      <c r="J257" s="164">
        <f>SUM(E257-G257)</f>
        <v>0</v>
      </c>
      <c r="K257" s="141">
        <f t="shared" ref="K257:K260" si="48">SUM(F257-H257)</f>
        <v>0</v>
      </c>
      <c r="L257" s="181"/>
      <c r="M257" s="181"/>
      <c r="N257" s="160"/>
      <c r="O257" s="160"/>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c r="CM257" s="109"/>
      <c r="CN257" s="109"/>
      <c r="CO257" s="109"/>
      <c r="CP257" s="109"/>
      <c r="CQ257" s="109"/>
      <c r="CR257" s="109"/>
      <c r="CS257" s="109"/>
      <c r="CT257" s="109"/>
      <c r="CU257" s="109"/>
      <c r="CV257" s="109"/>
      <c r="CW257" s="109"/>
      <c r="CX257" s="109"/>
      <c r="CY257" s="109"/>
      <c r="CZ257" s="109"/>
      <c r="DA257" s="109"/>
      <c r="DB257" s="109"/>
      <c r="DC257" s="109"/>
      <c r="DD257" s="109"/>
      <c r="DE257" s="109"/>
      <c r="DF257" s="109"/>
      <c r="DG257" s="109"/>
      <c r="DH257" s="109"/>
      <c r="DI257" s="109"/>
      <c r="DJ257" s="109"/>
      <c r="DK257" s="109"/>
      <c r="DL257" s="109"/>
      <c r="DM257" s="109"/>
      <c r="DN257" s="109"/>
      <c r="DO257" s="109"/>
      <c r="DP257" s="109"/>
      <c r="DQ257" s="109"/>
      <c r="DR257" s="109"/>
      <c r="DS257" s="109"/>
      <c r="DT257" s="109"/>
      <c r="DU257" s="109"/>
      <c r="DV257" s="109"/>
      <c r="DW257" s="109"/>
      <c r="DX257" s="109"/>
      <c r="DY257" s="109"/>
      <c r="DZ257" s="109"/>
      <c r="EA257" s="109"/>
      <c r="EB257" s="109"/>
      <c r="EC257" s="109"/>
      <c r="ED257" s="109"/>
      <c r="EE257" s="109"/>
      <c r="EF257" s="109"/>
      <c r="EG257" s="109"/>
      <c r="EH257" s="109"/>
      <c r="EI257" s="109"/>
      <c r="EJ257" s="109"/>
      <c r="EK257" s="109"/>
      <c r="EL257" s="109"/>
      <c r="EM257" s="109"/>
      <c r="EN257" s="109"/>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c r="GO257" s="109"/>
      <c r="GP257" s="109"/>
      <c r="GQ257" s="109"/>
      <c r="GR257" s="109"/>
      <c r="GS257" s="109"/>
      <c r="GT257" s="109"/>
      <c r="GU257" s="109"/>
      <c r="GV257" s="109"/>
      <c r="GW257" s="109"/>
      <c r="GX257" s="109"/>
      <c r="GY257" s="109"/>
      <c r="GZ257" s="109"/>
      <c r="HA257" s="109"/>
      <c r="HB257" s="109"/>
      <c r="HC257" s="109"/>
      <c r="HD257" s="109"/>
      <c r="HE257" s="109"/>
      <c r="HF257" s="109"/>
      <c r="HG257" s="109"/>
      <c r="HH257" s="109"/>
      <c r="HI257" s="109"/>
      <c r="HJ257" s="109"/>
      <c r="HK257" s="109"/>
      <c r="HL257" s="109"/>
      <c r="HM257" s="109"/>
      <c r="HN257" s="109"/>
      <c r="HO257" s="109"/>
      <c r="HP257" s="109"/>
      <c r="HQ257" s="109"/>
      <c r="HR257" s="109"/>
      <c r="HS257" s="109"/>
      <c r="HT257" s="109"/>
      <c r="HU257" s="109"/>
      <c r="HV257" s="109"/>
      <c r="HW257" s="109"/>
      <c r="HX257" s="109"/>
      <c r="HY257" s="109"/>
      <c r="HZ257" s="109"/>
      <c r="IA257" s="109"/>
      <c r="IB257" s="109"/>
      <c r="IC257" s="109"/>
      <c r="ID257" s="109"/>
      <c r="IE257" s="109"/>
      <c r="IF257" s="109"/>
      <c r="IG257" s="109"/>
      <c r="IH257" s="109"/>
      <c r="II257" s="109"/>
      <c r="IJ257" s="109"/>
      <c r="IK257" s="109"/>
      <c r="IL257" s="109"/>
      <c r="IM257" s="109"/>
      <c r="IN257" s="109"/>
      <c r="IO257" s="109"/>
      <c r="IP257" s="109"/>
      <c r="IQ257" s="109"/>
      <c r="IR257" s="109"/>
      <c r="IS257" s="109"/>
      <c r="IT257" s="109"/>
      <c r="IU257" s="109"/>
      <c r="IV257" s="109"/>
      <c r="IW257" s="109"/>
      <c r="IX257" s="109"/>
      <c r="IY257" s="109"/>
      <c r="IZ257" s="109"/>
    </row>
    <row r="258" s="107" customFormat="1" ht="28" customHeight="1" spans="1:260">
      <c r="A258" s="211" t="s">
        <v>3447</v>
      </c>
      <c r="B258" s="128"/>
      <c r="C258" s="128"/>
      <c r="D258" s="124">
        <f t="shared" si="39"/>
        <v>0</v>
      </c>
      <c r="E258" s="137">
        <f t="shared" ref="E258:H258" si="49">SUM(E259:E260)</f>
        <v>0</v>
      </c>
      <c r="F258" s="137">
        <f t="shared" si="49"/>
        <v>0</v>
      </c>
      <c r="G258" s="137">
        <f t="shared" si="49"/>
        <v>0</v>
      </c>
      <c r="H258" s="137">
        <f t="shared" si="49"/>
        <v>0</v>
      </c>
      <c r="I258" s="164"/>
      <c r="J258" s="164">
        <f>SUM(E258-G258)</f>
        <v>0</v>
      </c>
      <c r="K258" s="141">
        <f t="shared" si="48"/>
        <v>0</v>
      </c>
      <c r="L258" s="181"/>
      <c r="M258" s="181"/>
      <c r="N258" s="160"/>
      <c r="O258" s="160"/>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c r="HD258" s="109"/>
      <c r="HE258" s="109"/>
      <c r="HF258" s="109"/>
      <c r="HG258" s="109"/>
      <c r="HH258" s="109"/>
      <c r="HI258" s="109"/>
      <c r="HJ258" s="109"/>
      <c r="HK258" s="109"/>
      <c r="HL258" s="109"/>
      <c r="HM258" s="109"/>
      <c r="HN258" s="109"/>
      <c r="HO258" s="109"/>
      <c r="HP258" s="109"/>
      <c r="HQ258" s="109"/>
      <c r="HR258" s="109"/>
      <c r="HS258" s="109"/>
      <c r="HT258" s="109"/>
      <c r="HU258" s="109"/>
      <c r="HV258" s="109"/>
      <c r="HW258" s="109"/>
      <c r="HX258" s="109"/>
      <c r="HY258" s="109"/>
      <c r="HZ258" s="109"/>
      <c r="IA258" s="109"/>
      <c r="IB258" s="109"/>
      <c r="IC258" s="109"/>
      <c r="ID258" s="109"/>
      <c r="IE258" s="109"/>
      <c r="IF258" s="109"/>
      <c r="IG258" s="109"/>
      <c r="IH258" s="109"/>
      <c r="II258" s="109"/>
      <c r="IJ258" s="109"/>
      <c r="IK258" s="109"/>
      <c r="IL258" s="109"/>
      <c r="IM258" s="109"/>
      <c r="IN258" s="109"/>
      <c r="IO258" s="109"/>
      <c r="IP258" s="109"/>
      <c r="IQ258" s="109"/>
      <c r="IR258" s="109"/>
      <c r="IS258" s="109"/>
      <c r="IT258" s="109"/>
      <c r="IU258" s="109"/>
      <c r="IV258" s="109"/>
      <c r="IW258" s="109"/>
      <c r="IX258" s="109"/>
      <c r="IY258" s="109"/>
      <c r="IZ258" s="109"/>
    </row>
    <row r="259" s="107" customFormat="1" spans="1:260">
      <c r="A259" s="211"/>
      <c r="B259" s="128"/>
      <c r="C259" s="135"/>
      <c r="D259" s="124">
        <f t="shared" si="39"/>
        <v>0</v>
      </c>
      <c r="E259" s="141"/>
      <c r="F259" s="141"/>
      <c r="G259" s="141"/>
      <c r="H259" s="141"/>
      <c r="I259" s="167"/>
      <c r="J259" s="167"/>
      <c r="K259" s="141">
        <f t="shared" si="48"/>
        <v>0</v>
      </c>
      <c r="L259" s="181"/>
      <c r="M259" s="181"/>
      <c r="N259" s="160"/>
      <c r="O259" s="160"/>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c r="HD259" s="109"/>
      <c r="HE259" s="109"/>
      <c r="HF259" s="109"/>
      <c r="HG259" s="109"/>
      <c r="HH259" s="109"/>
      <c r="HI259" s="109"/>
      <c r="HJ259" s="109"/>
      <c r="HK259" s="109"/>
      <c r="HL259" s="109"/>
      <c r="HM259" s="109"/>
      <c r="HN259" s="109"/>
      <c r="HO259" s="109"/>
      <c r="HP259" s="109"/>
      <c r="HQ259" s="109"/>
      <c r="HR259" s="109"/>
      <c r="HS259" s="109"/>
      <c r="HT259" s="109"/>
      <c r="HU259" s="109"/>
      <c r="HV259" s="109"/>
      <c r="HW259" s="109"/>
      <c r="HX259" s="109"/>
      <c r="HY259" s="109"/>
      <c r="HZ259" s="109"/>
      <c r="IA259" s="109"/>
      <c r="IB259" s="109"/>
      <c r="IC259" s="109"/>
      <c r="ID259" s="109"/>
      <c r="IE259" s="109"/>
      <c r="IF259" s="109"/>
      <c r="IG259" s="109"/>
      <c r="IH259" s="109"/>
      <c r="II259" s="109"/>
      <c r="IJ259" s="109"/>
      <c r="IK259" s="109"/>
      <c r="IL259" s="109"/>
      <c r="IM259" s="109"/>
      <c r="IN259" s="109"/>
      <c r="IO259" s="109"/>
      <c r="IP259" s="109"/>
      <c r="IQ259" s="109"/>
      <c r="IR259" s="109"/>
      <c r="IS259" s="109"/>
      <c r="IT259" s="109"/>
      <c r="IU259" s="109"/>
      <c r="IV259" s="109"/>
      <c r="IW259" s="109"/>
      <c r="IX259" s="109"/>
      <c r="IY259" s="109"/>
      <c r="IZ259" s="109"/>
    </row>
    <row r="260" s="107" customFormat="1" spans="1:260">
      <c r="A260" s="211"/>
      <c r="B260" s="128"/>
      <c r="C260" s="135"/>
      <c r="D260" s="124">
        <f t="shared" si="39"/>
        <v>0</v>
      </c>
      <c r="E260" s="141"/>
      <c r="F260" s="141"/>
      <c r="G260" s="141"/>
      <c r="H260" s="141"/>
      <c r="I260" s="167"/>
      <c r="J260" s="167"/>
      <c r="K260" s="141">
        <f t="shared" si="48"/>
        <v>0</v>
      </c>
      <c r="L260" s="181"/>
      <c r="M260" s="181"/>
      <c r="N260" s="160"/>
      <c r="O260" s="160"/>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c r="HD260" s="109"/>
      <c r="HE260" s="109"/>
      <c r="HF260" s="109"/>
      <c r="HG260" s="109"/>
      <c r="HH260" s="109"/>
      <c r="HI260" s="109"/>
      <c r="HJ260" s="109"/>
      <c r="HK260" s="109"/>
      <c r="HL260" s="109"/>
      <c r="HM260" s="109"/>
      <c r="HN260" s="109"/>
      <c r="HO260" s="109"/>
      <c r="HP260" s="109"/>
      <c r="HQ260" s="109"/>
      <c r="HR260" s="109"/>
      <c r="HS260" s="109"/>
      <c r="HT260" s="109"/>
      <c r="HU260" s="109"/>
      <c r="HV260" s="109"/>
      <c r="HW260" s="109"/>
      <c r="HX260" s="109"/>
      <c r="HY260" s="109"/>
      <c r="HZ260" s="109"/>
      <c r="IA260" s="109"/>
      <c r="IB260" s="109"/>
      <c r="IC260" s="109"/>
      <c r="ID260" s="109"/>
      <c r="IE260" s="109"/>
      <c r="IF260" s="109"/>
      <c r="IG260" s="109"/>
      <c r="IH260" s="109"/>
      <c r="II260" s="109"/>
      <c r="IJ260" s="109"/>
      <c r="IK260" s="109"/>
      <c r="IL260" s="109"/>
      <c r="IM260" s="109"/>
      <c r="IN260" s="109"/>
      <c r="IO260" s="109"/>
      <c r="IP260" s="109"/>
      <c r="IQ260" s="109"/>
      <c r="IR260" s="109"/>
      <c r="IS260" s="109"/>
      <c r="IT260" s="109"/>
      <c r="IU260" s="109"/>
      <c r="IV260" s="109"/>
      <c r="IW260" s="109"/>
      <c r="IX260" s="109"/>
      <c r="IY260" s="109"/>
      <c r="IZ260" s="109"/>
    </row>
    <row r="261" s="107" customFormat="1" ht="28" customHeight="1" spans="1:260">
      <c r="A261" s="166" t="s">
        <v>3448</v>
      </c>
      <c r="B261" s="128"/>
      <c r="C261" s="128"/>
      <c r="D261" s="124">
        <f t="shared" si="39"/>
        <v>1135.587423</v>
      </c>
      <c r="E261" s="137">
        <f t="shared" ref="E261:K261" si="50">SUM(E262,E267)</f>
        <v>2242.480791</v>
      </c>
      <c r="F261" s="137">
        <f t="shared" si="50"/>
        <v>1106.893368</v>
      </c>
      <c r="G261" s="137">
        <f t="shared" si="50"/>
        <v>0</v>
      </c>
      <c r="H261" s="137">
        <f t="shared" si="50"/>
        <v>0</v>
      </c>
      <c r="I261" s="137">
        <f t="shared" si="50"/>
        <v>0</v>
      </c>
      <c r="J261" s="137">
        <f t="shared" si="50"/>
        <v>2242.480791</v>
      </c>
      <c r="K261" s="137">
        <f t="shared" si="50"/>
        <v>1106.893368</v>
      </c>
      <c r="L261" s="181"/>
      <c r="M261" s="181"/>
      <c r="N261" s="160"/>
      <c r="O261" s="160"/>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c r="HD261" s="109"/>
      <c r="HE261" s="109"/>
      <c r="HF261" s="109"/>
      <c r="HG261" s="109"/>
      <c r="HH261" s="109"/>
      <c r="HI261" s="109"/>
      <c r="HJ261" s="109"/>
      <c r="HK261" s="109"/>
      <c r="HL261" s="109"/>
      <c r="HM261" s="109"/>
      <c r="HN261" s="109"/>
      <c r="HO261" s="109"/>
      <c r="HP261" s="109"/>
      <c r="HQ261" s="109"/>
      <c r="HR261" s="109"/>
      <c r="HS261" s="109"/>
      <c r="HT261" s="109"/>
      <c r="HU261" s="109"/>
      <c r="HV261" s="109"/>
      <c r="HW261" s="109"/>
      <c r="HX261" s="109"/>
      <c r="HY261" s="109"/>
      <c r="HZ261" s="109"/>
      <c r="IA261" s="109"/>
      <c r="IB261" s="109"/>
      <c r="IC261" s="109"/>
      <c r="ID261" s="109"/>
      <c r="IE261" s="109"/>
      <c r="IF261" s="109"/>
      <c r="IG261" s="109"/>
      <c r="IH261" s="109"/>
      <c r="II261" s="109"/>
      <c r="IJ261" s="109"/>
      <c r="IK261" s="109"/>
      <c r="IL261" s="109"/>
      <c r="IM261" s="109"/>
      <c r="IN261" s="109"/>
      <c r="IO261" s="109"/>
      <c r="IP261" s="109"/>
      <c r="IQ261" s="109"/>
      <c r="IR261" s="109"/>
      <c r="IS261" s="109"/>
      <c r="IT261" s="109"/>
      <c r="IU261" s="109"/>
      <c r="IV261" s="109"/>
      <c r="IW261" s="109"/>
      <c r="IX261" s="109"/>
      <c r="IY261" s="109"/>
      <c r="IZ261" s="109"/>
    </row>
    <row r="262" s="107" customFormat="1" ht="21" customHeight="1" spans="1:260">
      <c r="A262" s="160" t="s">
        <v>3449</v>
      </c>
      <c r="B262" s="128"/>
      <c r="C262" s="128"/>
      <c r="D262" s="124">
        <f t="shared" si="39"/>
        <v>435.45</v>
      </c>
      <c r="E262" s="126">
        <f t="shared" ref="E262:K262" si="51">SUM(E263:E266)</f>
        <v>1298.1</v>
      </c>
      <c r="F262" s="126">
        <f t="shared" si="51"/>
        <v>862.65</v>
      </c>
      <c r="G262" s="126">
        <f t="shared" si="51"/>
        <v>0</v>
      </c>
      <c r="H262" s="126">
        <f t="shared" si="51"/>
        <v>0</v>
      </c>
      <c r="I262" s="126">
        <f t="shared" si="51"/>
        <v>0</v>
      </c>
      <c r="J262" s="126">
        <f t="shared" si="51"/>
        <v>1298.1</v>
      </c>
      <c r="K262" s="126">
        <f t="shared" si="51"/>
        <v>862.65</v>
      </c>
      <c r="L262" s="181"/>
      <c r="M262" s="181"/>
      <c r="N262" s="160"/>
      <c r="O262" s="160"/>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c r="HD262" s="109"/>
      <c r="HE262" s="109"/>
      <c r="HF262" s="109"/>
      <c r="HG262" s="109"/>
      <c r="HH262" s="109"/>
      <c r="HI262" s="109"/>
      <c r="HJ262" s="109"/>
      <c r="HK262" s="109"/>
      <c r="HL262" s="109"/>
      <c r="HM262" s="109"/>
      <c r="HN262" s="109"/>
      <c r="HO262" s="109"/>
      <c r="HP262" s="109"/>
      <c r="HQ262" s="109"/>
      <c r="HR262" s="109"/>
      <c r="HS262" s="109"/>
      <c r="HT262" s="109"/>
      <c r="HU262" s="109"/>
      <c r="HV262" s="109"/>
      <c r="HW262" s="109"/>
      <c r="HX262" s="109"/>
      <c r="HY262" s="109"/>
      <c r="HZ262" s="109"/>
      <c r="IA262" s="109"/>
      <c r="IB262" s="109"/>
      <c r="IC262" s="109"/>
      <c r="ID262" s="109"/>
      <c r="IE262" s="109"/>
      <c r="IF262" s="109"/>
      <c r="IG262" s="109"/>
      <c r="IH262" s="109"/>
      <c r="II262" s="109"/>
      <c r="IJ262" s="109"/>
      <c r="IK262" s="109"/>
      <c r="IL262" s="109"/>
      <c r="IM262" s="109"/>
      <c r="IN262" s="109"/>
      <c r="IO262" s="109"/>
      <c r="IP262" s="109"/>
      <c r="IQ262" s="109"/>
      <c r="IR262" s="109"/>
      <c r="IS262" s="109"/>
      <c r="IT262" s="109"/>
      <c r="IU262" s="109"/>
      <c r="IV262" s="109"/>
      <c r="IW262" s="109"/>
      <c r="IX262" s="109"/>
      <c r="IY262" s="109"/>
      <c r="IZ262" s="109"/>
    </row>
    <row r="263" s="107" customFormat="1" ht="42" customHeight="1" spans="1:260">
      <c r="A263" s="128" t="s">
        <v>3450</v>
      </c>
      <c r="B263" s="128" t="s">
        <v>3451</v>
      </c>
      <c r="C263" s="237" t="s">
        <v>3452</v>
      </c>
      <c r="D263" s="124">
        <f t="shared" si="39"/>
        <v>414.35</v>
      </c>
      <c r="E263" s="238">
        <v>1233</v>
      </c>
      <c r="F263" s="222">
        <f t="shared" ref="F263:F265" si="52">H263+K263</f>
        <v>818.65</v>
      </c>
      <c r="G263" s="222"/>
      <c r="H263" s="222"/>
      <c r="I263" s="222"/>
      <c r="J263" s="222">
        <v>1233</v>
      </c>
      <c r="K263" s="222">
        <v>818.65</v>
      </c>
      <c r="L263" s="163" t="s">
        <v>3453</v>
      </c>
      <c r="M263" s="160" t="s">
        <v>3195</v>
      </c>
      <c r="N263" s="160" t="s">
        <v>3182</v>
      </c>
      <c r="O263" s="160"/>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c r="HD263" s="109"/>
      <c r="HE263" s="109"/>
      <c r="HF263" s="109"/>
      <c r="HG263" s="109"/>
      <c r="HH263" s="109"/>
      <c r="HI263" s="109"/>
      <c r="HJ263" s="109"/>
      <c r="HK263" s="109"/>
      <c r="HL263" s="109"/>
      <c r="HM263" s="109"/>
      <c r="HN263" s="109"/>
      <c r="HO263" s="109"/>
      <c r="HP263" s="109"/>
      <c r="HQ263" s="109"/>
      <c r="HR263" s="109"/>
      <c r="HS263" s="109"/>
      <c r="HT263" s="109"/>
      <c r="HU263" s="109"/>
      <c r="HV263" s="109"/>
      <c r="HW263" s="109"/>
      <c r="HX263" s="109"/>
      <c r="HY263" s="109"/>
      <c r="HZ263" s="109"/>
      <c r="IA263" s="109"/>
      <c r="IB263" s="109"/>
      <c r="IC263" s="109"/>
      <c r="ID263" s="109"/>
      <c r="IE263" s="109"/>
      <c r="IF263" s="109"/>
      <c r="IG263" s="109"/>
      <c r="IH263" s="109"/>
      <c r="II263" s="109"/>
      <c r="IJ263" s="109"/>
      <c r="IK263" s="109"/>
      <c r="IL263" s="109"/>
      <c r="IM263" s="109"/>
      <c r="IN263" s="109"/>
      <c r="IO263" s="109"/>
      <c r="IP263" s="109"/>
      <c r="IQ263" s="109"/>
      <c r="IR263" s="109"/>
      <c r="IS263" s="109"/>
      <c r="IT263" s="109"/>
      <c r="IU263" s="109"/>
      <c r="IV263" s="109"/>
      <c r="IW263" s="109"/>
      <c r="IX263" s="109"/>
      <c r="IY263" s="109"/>
      <c r="IZ263" s="109"/>
    </row>
    <row r="264" s="107" customFormat="1" ht="43" customHeight="1" spans="1:260">
      <c r="A264" s="128" t="s">
        <v>3206</v>
      </c>
      <c r="B264" s="128" t="s">
        <v>3207</v>
      </c>
      <c r="C264" s="239" t="s">
        <v>3208</v>
      </c>
      <c r="D264" s="124">
        <f t="shared" si="39"/>
        <v>0</v>
      </c>
      <c r="E264" s="238">
        <v>44</v>
      </c>
      <c r="F264" s="222">
        <f t="shared" si="52"/>
        <v>44</v>
      </c>
      <c r="G264" s="222"/>
      <c r="H264" s="222"/>
      <c r="I264" s="222"/>
      <c r="J264" s="222">
        <v>44</v>
      </c>
      <c r="K264" s="222">
        <v>44</v>
      </c>
      <c r="L264" s="163" t="s">
        <v>3454</v>
      </c>
      <c r="M264" s="160" t="s">
        <v>3181</v>
      </c>
      <c r="N264" s="160" t="s">
        <v>3182</v>
      </c>
      <c r="O264" s="160"/>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c r="HD264" s="109"/>
      <c r="HE264" s="109"/>
      <c r="HF264" s="109"/>
      <c r="HG264" s="109"/>
      <c r="HH264" s="109"/>
      <c r="HI264" s="109"/>
      <c r="HJ264" s="109"/>
      <c r="HK264" s="109"/>
      <c r="HL264" s="109"/>
      <c r="HM264" s="109"/>
      <c r="HN264" s="109"/>
      <c r="HO264" s="109"/>
      <c r="HP264" s="109"/>
      <c r="HQ264" s="109"/>
      <c r="HR264" s="109"/>
      <c r="HS264" s="109"/>
      <c r="HT264" s="109"/>
      <c r="HU264" s="109"/>
      <c r="HV264" s="109"/>
      <c r="HW264" s="109"/>
      <c r="HX264" s="109"/>
      <c r="HY264" s="109"/>
      <c r="HZ264" s="109"/>
      <c r="IA264" s="109"/>
      <c r="IB264" s="109"/>
      <c r="IC264" s="109"/>
      <c r="ID264" s="109"/>
      <c r="IE264" s="109"/>
      <c r="IF264" s="109"/>
      <c r="IG264" s="109"/>
      <c r="IH264" s="109"/>
      <c r="II264" s="109"/>
      <c r="IJ264" s="109"/>
      <c r="IK264" s="109"/>
      <c r="IL264" s="109"/>
      <c r="IM264" s="109"/>
      <c r="IN264" s="109"/>
      <c r="IO264" s="109"/>
      <c r="IP264" s="109"/>
      <c r="IQ264" s="109"/>
      <c r="IR264" s="109"/>
      <c r="IS264" s="109"/>
      <c r="IT264" s="109"/>
      <c r="IU264" s="109"/>
      <c r="IV264" s="109"/>
      <c r="IW264" s="109"/>
      <c r="IX264" s="109"/>
      <c r="IY264" s="109"/>
      <c r="IZ264" s="109"/>
    </row>
    <row r="265" s="107" customFormat="1" ht="43" customHeight="1" spans="1:260">
      <c r="A265" s="128" t="s">
        <v>3455</v>
      </c>
      <c r="B265" s="128" t="s">
        <v>3456</v>
      </c>
      <c r="C265" s="239" t="s">
        <v>3457</v>
      </c>
      <c r="D265" s="124">
        <f t="shared" si="39"/>
        <v>21.1</v>
      </c>
      <c r="E265" s="238">
        <v>21.1</v>
      </c>
      <c r="F265" s="222">
        <f t="shared" si="52"/>
        <v>0</v>
      </c>
      <c r="G265" s="222"/>
      <c r="H265" s="222"/>
      <c r="I265" s="236"/>
      <c r="J265" s="236">
        <v>21.1</v>
      </c>
      <c r="K265" s="222"/>
      <c r="L265" s="163" t="s">
        <v>3458</v>
      </c>
      <c r="M265" s="160" t="s">
        <v>3195</v>
      </c>
      <c r="N265" s="160" t="s">
        <v>3182</v>
      </c>
      <c r="O265" s="160"/>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c r="HD265" s="109"/>
      <c r="HE265" s="109"/>
      <c r="HF265" s="109"/>
      <c r="HG265" s="109"/>
      <c r="HH265" s="109"/>
      <c r="HI265" s="109"/>
      <c r="HJ265" s="109"/>
      <c r="HK265" s="109"/>
      <c r="HL265" s="109"/>
      <c r="HM265" s="109"/>
      <c r="HN265" s="109"/>
      <c r="HO265" s="109"/>
      <c r="HP265" s="109"/>
      <c r="HQ265" s="109"/>
      <c r="HR265" s="109"/>
      <c r="HS265" s="109"/>
      <c r="HT265" s="109"/>
      <c r="HU265" s="109"/>
      <c r="HV265" s="109"/>
      <c r="HW265" s="109"/>
      <c r="HX265" s="109"/>
      <c r="HY265" s="109"/>
      <c r="HZ265" s="109"/>
      <c r="IA265" s="109"/>
      <c r="IB265" s="109"/>
      <c r="IC265" s="109"/>
      <c r="ID265" s="109"/>
      <c r="IE265" s="109"/>
      <c r="IF265" s="109"/>
      <c r="IG265" s="109"/>
      <c r="IH265" s="109"/>
      <c r="II265" s="109"/>
      <c r="IJ265" s="109"/>
      <c r="IK265" s="109"/>
      <c r="IL265" s="109"/>
      <c r="IM265" s="109"/>
      <c r="IN265" s="109"/>
      <c r="IO265" s="109"/>
      <c r="IP265" s="109"/>
      <c r="IQ265" s="109"/>
      <c r="IR265" s="109"/>
      <c r="IS265" s="109"/>
      <c r="IT265" s="109"/>
      <c r="IU265" s="109"/>
      <c r="IV265" s="109"/>
      <c r="IW265" s="109"/>
      <c r="IX265" s="109"/>
      <c r="IY265" s="109"/>
      <c r="IZ265" s="109"/>
    </row>
    <row r="266" s="107" customFormat="1" ht="21" customHeight="1" spans="1:260">
      <c r="A266" s="160"/>
      <c r="B266" s="128"/>
      <c r="C266" s="128"/>
      <c r="D266" s="124">
        <f t="shared" si="39"/>
        <v>0</v>
      </c>
      <c r="E266" s="141"/>
      <c r="F266" s="137"/>
      <c r="G266" s="137"/>
      <c r="H266" s="137"/>
      <c r="I266" s="164"/>
      <c r="J266" s="164"/>
      <c r="K266" s="126"/>
      <c r="L266" s="181"/>
      <c r="M266" s="181"/>
      <c r="N266" s="160"/>
      <c r="O266" s="160"/>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c r="GO266" s="109"/>
      <c r="GP266" s="109"/>
      <c r="GQ266" s="109"/>
      <c r="GR266" s="109"/>
      <c r="GS266" s="109"/>
      <c r="GT266" s="109"/>
      <c r="GU266" s="109"/>
      <c r="GV266" s="109"/>
      <c r="GW266" s="109"/>
      <c r="GX266" s="109"/>
      <c r="GY266" s="109"/>
      <c r="GZ266" s="109"/>
      <c r="HA266" s="109"/>
      <c r="HB266" s="109"/>
      <c r="HC266" s="109"/>
      <c r="HD266" s="109"/>
      <c r="HE266" s="109"/>
      <c r="HF266" s="109"/>
      <c r="HG266" s="109"/>
      <c r="HH266" s="109"/>
      <c r="HI266" s="109"/>
      <c r="HJ266" s="109"/>
      <c r="HK266" s="109"/>
      <c r="HL266" s="109"/>
      <c r="HM266" s="109"/>
      <c r="HN266" s="109"/>
      <c r="HO266" s="109"/>
      <c r="HP266" s="109"/>
      <c r="HQ266" s="109"/>
      <c r="HR266" s="109"/>
      <c r="HS266" s="109"/>
      <c r="HT266" s="109"/>
      <c r="HU266" s="109"/>
      <c r="HV266" s="109"/>
      <c r="HW266" s="109"/>
      <c r="HX266" s="109"/>
      <c r="HY266" s="109"/>
      <c r="HZ266" s="109"/>
      <c r="IA266" s="109"/>
      <c r="IB266" s="109"/>
      <c r="IC266" s="109"/>
      <c r="ID266" s="109"/>
      <c r="IE266" s="109"/>
      <c r="IF266" s="109"/>
      <c r="IG266" s="109"/>
      <c r="IH266" s="109"/>
      <c r="II266" s="109"/>
      <c r="IJ266" s="109"/>
      <c r="IK266" s="109"/>
      <c r="IL266" s="109"/>
      <c r="IM266" s="109"/>
      <c r="IN266" s="109"/>
      <c r="IO266" s="109"/>
      <c r="IP266" s="109"/>
      <c r="IQ266" s="109"/>
      <c r="IR266" s="109"/>
      <c r="IS266" s="109"/>
      <c r="IT266" s="109"/>
      <c r="IU266" s="109"/>
      <c r="IV266" s="109"/>
      <c r="IW266" s="109"/>
      <c r="IX266" s="109"/>
      <c r="IY266" s="109"/>
      <c r="IZ266" s="109"/>
    </row>
    <row r="267" s="107" customFormat="1" ht="31" customHeight="1" spans="1:260">
      <c r="A267" s="160" t="s">
        <v>3459</v>
      </c>
      <c r="B267" s="128"/>
      <c r="C267" s="128"/>
      <c r="D267" s="124">
        <f t="shared" si="39"/>
        <v>700.137423</v>
      </c>
      <c r="E267" s="141">
        <f t="shared" ref="E267:K267" si="53">SUM(E268:E279)</f>
        <v>944.380791</v>
      </c>
      <c r="F267" s="141">
        <f t="shared" si="53"/>
        <v>244.243368</v>
      </c>
      <c r="G267" s="141">
        <f t="shared" si="53"/>
        <v>0</v>
      </c>
      <c r="H267" s="141">
        <f t="shared" si="53"/>
        <v>0</v>
      </c>
      <c r="I267" s="141">
        <f t="shared" si="53"/>
        <v>0</v>
      </c>
      <c r="J267" s="141">
        <f t="shared" si="53"/>
        <v>944.380791</v>
      </c>
      <c r="K267" s="141">
        <f t="shared" si="53"/>
        <v>244.243368</v>
      </c>
      <c r="L267" s="181"/>
      <c r="M267" s="181"/>
      <c r="N267" s="160"/>
      <c r="O267" s="160"/>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c r="GO267" s="109"/>
      <c r="GP267" s="109"/>
      <c r="GQ267" s="109"/>
      <c r="GR267" s="109"/>
      <c r="GS267" s="109"/>
      <c r="GT267" s="109"/>
      <c r="GU267" s="109"/>
      <c r="GV267" s="109"/>
      <c r="GW267" s="109"/>
      <c r="GX267" s="109"/>
      <c r="GY267" s="109"/>
      <c r="GZ267" s="109"/>
      <c r="HA267" s="109"/>
      <c r="HB267" s="109"/>
      <c r="HC267" s="109"/>
      <c r="HD267" s="109"/>
      <c r="HE267" s="109"/>
      <c r="HF267" s="109"/>
      <c r="HG267" s="109"/>
      <c r="HH267" s="109"/>
      <c r="HI267" s="109"/>
      <c r="HJ267" s="109"/>
      <c r="HK267" s="109"/>
      <c r="HL267" s="109"/>
      <c r="HM267" s="109"/>
      <c r="HN267" s="109"/>
      <c r="HO267" s="109"/>
      <c r="HP267" s="109"/>
      <c r="HQ267" s="109"/>
      <c r="HR267" s="109"/>
      <c r="HS267" s="109"/>
      <c r="HT267" s="109"/>
      <c r="HU267" s="109"/>
      <c r="HV267" s="109"/>
      <c r="HW267" s="109"/>
      <c r="HX267" s="109"/>
      <c r="HY267" s="109"/>
      <c r="HZ267" s="109"/>
      <c r="IA267" s="109"/>
      <c r="IB267" s="109"/>
      <c r="IC267" s="109"/>
      <c r="ID267" s="109"/>
      <c r="IE267" s="109"/>
      <c r="IF267" s="109"/>
      <c r="IG267" s="109"/>
      <c r="IH267" s="109"/>
      <c r="II267" s="109"/>
      <c r="IJ267" s="109"/>
      <c r="IK267" s="109"/>
      <c r="IL267" s="109"/>
      <c r="IM267" s="109"/>
      <c r="IN267" s="109"/>
      <c r="IO267" s="109"/>
      <c r="IP267" s="109"/>
      <c r="IQ267" s="109"/>
      <c r="IR267" s="109"/>
      <c r="IS267" s="109"/>
      <c r="IT267" s="109"/>
      <c r="IU267" s="109"/>
      <c r="IV267" s="109"/>
      <c r="IW267" s="109"/>
      <c r="IX267" s="109"/>
      <c r="IY267" s="109"/>
      <c r="IZ267" s="109"/>
    </row>
    <row r="268" s="107" customFormat="1" ht="44" customHeight="1" spans="1:260">
      <c r="A268" s="221" t="s">
        <v>3091</v>
      </c>
      <c r="B268" s="128"/>
      <c r="C268" s="128" t="s">
        <v>3092</v>
      </c>
      <c r="D268" s="124">
        <f t="shared" si="39"/>
        <v>-37.25</v>
      </c>
      <c r="E268" s="141">
        <v>132.75</v>
      </c>
      <c r="F268" s="137">
        <f>H268+K268</f>
        <v>170</v>
      </c>
      <c r="G268" s="137"/>
      <c r="H268" s="137"/>
      <c r="I268" s="164"/>
      <c r="J268" s="164">
        <v>132.75</v>
      </c>
      <c r="K268" s="137">
        <v>170</v>
      </c>
      <c r="L268" s="133" t="s">
        <v>3460</v>
      </c>
      <c r="M268" s="160" t="s">
        <v>3094</v>
      </c>
      <c r="N268" s="160" t="s">
        <v>2925</v>
      </c>
      <c r="O268" s="160"/>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c r="GO268" s="109"/>
      <c r="GP268" s="109"/>
      <c r="GQ268" s="109"/>
      <c r="GR268" s="109"/>
      <c r="GS268" s="109"/>
      <c r="GT268" s="109"/>
      <c r="GU268" s="109"/>
      <c r="GV268" s="109"/>
      <c r="GW268" s="109"/>
      <c r="GX268" s="109"/>
      <c r="GY268" s="109"/>
      <c r="GZ268" s="109"/>
      <c r="HA268" s="109"/>
      <c r="HB268" s="109"/>
      <c r="HC268" s="109"/>
      <c r="HD268" s="109"/>
      <c r="HE268" s="109"/>
      <c r="HF268" s="109"/>
      <c r="HG268" s="109"/>
      <c r="HH268" s="109"/>
      <c r="HI268" s="109"/>
      <c r="HJ268" s="109"/>
      <c r="HK268" s="109"/>
      <c r="HL268" s="109"/>
      <c r="HM268" s="109"/>
      <c r="HN268" s="109"/>
      <c r="HO268" s="109"/>
      <c r="HP268" s="109"/>
      <c r="HQ268" s="109"/>
      <c r="HR268" s="109"/>
      <c r="HS268" s="109"/>
      <c r="HT268" s="109"/>
      <c r="HU268" s="109"/>
      <c r="HV268" s="109"/>
      <c r="HW268" s="109"/>
      <c r="HX268" s="109"/>
      <c r="HY268" s="109"/>
      <c r="HZ268" s="109"/>
      <c r="IA268" s="109"/>
      <c r="IB268" s="109"/>
      <c r="IC268" s="109"/>
      <c r="ID268" s="109"/>
      <c r="IE268" s="109"/>
      <c r="IF268" s="109"/>
      <c r="IG268" s="109"/>
      <c r="IH268" s="109"/>
      <c r="II268" s="109"/>
      <c r="IJ268" s="109"/>
      <c r="IK268" s="109"/>
      <c r="IL268" s="109"/>
      <c r="IM268" s="109"/>
      <c r="IN268" s="109"/>
      <c r="IO268" s="109"/>
      <c r="IP268" s="109"/>
      <c r="IQ268" s="109"/>
      <c r="IR268" s="109"/>
      <c r="IS268" s="109"/>
      <c r="IT268" s="109"/>
      <c r="IU268" s="109"/>
      <c r="IV268" s="109"/>
      <c r="IW268" s="109"/>
      <c r="IX268" s="109"/>
      <c r="IY268" s="109"/>
      <c r="IZ268" s="109"/>
    </row>
    <row r="269" s="107" customFormat="1" ht="44" customHeight="1" spans="1:260">
      <c r="A269" s="221" t="s">
        <v>3461</v>
      </c>
      <c r="B269" s="128" t="s">
        <v>3462</v>
      </c>
      <c r="C269" s="128" t="s">
        <v>3463</v>
      </c>
      <c r="D269" s="124">
        <f t="shared" si="39"/>
        <v>360</v>
      </c>
      <c r="E269" s="141">
        <v>360</v>
      </c>
      <c r="F269" s="137"/>
      <c r="G269" s="137"/>
      <c r="H269" s="137"/>
      <c r="I269" s="164"/>
      <c r="J269" s="164">
        <v>360</v>
      </c>
      <c r="K269" s="137"/>
      <c r="L269" s="133" t="s">
        <v>3464</v>
      </c>
      <c r="M269" s="160" t="s">
        <v>3057</v>
      </c>
      <c r="N269" s="160" t="s">
        <v>2925</v>
      </c>
      <c r="O269" s="160"/>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c r="HD269" s="109"/>
      <c r="HE269" s="109"/>
      <c r="HF269" s="109"/>
      <c r="HG269" s="109"/>
      <c r="HH269" s="109"/>
      <c r="HI269" s="109"/>
      <c r="HJ269" s="109"/>
      <c r="HK269" s="109"/>
      <c r="HL269" s="109"/>
      <c r="HM269" s="109"/>
      <c r="HN269" s="109"/>
      <c r="HO269" s="109"/>
      <c r="HP269" s="109"/>
      <c r="HQ269" s="109"/>
      <c r="HR269" s="109"/>
      <c r="HS269" s="109"/>
      <c r="HT269" s="109"/>
      <c r="HU269" s="109"/>
      <c r="HV269" s="109"/>
      <c r="HW269" s="109"/>
      <c r="HX269" s="109"/>
      <c r="HY269" s="109"/>
      <c r="HZ269" s="109"/>
      <c r="IA269" s="109"/>
      <c r="IB269" s="109"/>
      <c r="IC269" s="109"/>
      <c r="ID269" s="109"/>
      <c r="IE269" s="109"/>
      <c r="IF269" s="109"/>
      <c r="IG269" s="109"/>
      <c r="IH269" s="109"/>
      <c r="II269" s="109"/>
      <c r="IJ269" s="109"/>
      <c r="IK269" s="109"/>
      <c r="IL269" s="109"/>
      <c r="IM269" s="109"/>
      <c r="IN269" s="109"/>
      <c r="IO269" s="109"/>
      <c r="IP269" s="109"/>
      <c r="IQ269" s="109"/>
      <c r="IR269" s="109"/>
      <c r="IS269" s="109"/>
      <c r="IT269" s="109"/>
      <c r="IU269" s="109"/>
      <c r="IV269" s="109"/>
      <c r="IW269" s="109"/>
      <c r="IX269" s="109"/>
      <c r="IY269" s="109"/>
      <c r="IZ269" s="109"/>
    </row>
    <row r="270" s="107" customFormat="1" ht="44" customHeight="1" spans="1:260">
      <c r="A270" s="221" t="s">
        <v>3465</v>
      </c>
      <c r="B270" s="128" t="s">
        <v>3465</v>
      </c>
      <c r="C270" s="128" t="s">
        <v>3466</v>
      </c>
      <c r="D270" s="124">
        <f t="shared" si="39"/>
        <v>0</v>
      </c>
      <c r="E270" s="141">
        <v>11</v>
      </c>
      <c r="F270" s="137">
        <v>11</v>
      </c>
      <c r="G270" s="137"/>
      <c r="H270" s="137"/>
      <c r="I270" s="164"/>
      <c r="J270" s="164">
        <v>11</v>
      </c>
      <c r="K270" s="137">
        <v>11</v>
      </c>
      <c r="L270" s="133" t="s">
        <v>3464</v>
      </c>
      <c r="M270" s="160" t="s">
        <v>3057</v>
      </c>
      <c r="N270" s="160" t="s">
        <v>2955</v>
      </c>
      <c r="O270" s="160"/>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c r="HD270" s="109"/>
      <c r="HE270" s="109"/>
      <c r="HF270" s="109"/>
      <c r="HG270" s="109"/>
      <c r="HH270" s="109"/>
      <c r="HI270" s="109"/>
      <c r="HJ270" s="109"/>
      <c r="HK270" s="109"/>
      <c r="HL270" s="109"/>
      <c r="HM270" s="109"/>
      <c r="HN270" s="109"/>
      <c r="HO270" s="109"/>
      <c r="HP270" s="109"/>
      <c r="HQ270" s="109"/>
      <c r="HR270" s="109"/>
      <c r="HS270" s="109"/>
      <c r="HT270" s="109"/>
      <c r="HU270" s="109"/>
      <c r="HV270" s="109"/>
      <c r="HW270" s="109"/>
      <c r="HX270" s="109"/>
      <c r="HY270" s="109"/>
      <c r="HZ270" s="109"/>
      <c r="IA270" s="109"/>
      <c r="IB270" s="109"/>
      <c r="IC270" s="109"/>
      <c r="ID270" s="109"/>
      <c r="IE270" s="109"/>
      <c r="IF270" s="109"/>
      <c r="IG270" s="109"/>
      <c r="IH270" s="109"/>
      <c r="II270" s="109"/>
      <c r="IJ270" s="109"/>
      <c r="IK270" s="109"/>
      <c r="IL270" s="109"/>
      <c r="IM270" s="109"/>
      <c r="IN270" s="109"/>
      <c r="IO270" s="109"/>
      <c r="IP270" s="109"/>
      <c r="IQ270" s="109"/>
      <c r="IR270" s="109"/>
      <c r="IS270" s="109"/>
      <c r="IT270" s="109"/>
      <c r="IU270" s="109"/>
      <c r="IV270" s="109"/>
      <c r="IW270" s="109"/>
      <c r="IX270" s="109"/>
      <c r="IY270" s="109"/>
      <c r="IZ270" s="109"/>
    </row>
    <row r="271" s="107" customFormat="1" ht="44" customHeight="1" spans="1:260">
      <c r="A271" s="221" t="s">
        <v>3467</v>
      </c>
      <c r="B271" s="128" t="s">
        <v>3467</v>
      </c>
      <c r="C271" s="128" t="s">
        <v>3468</v>
      </c>
      <c r="D271" s="124">
        <f t="shared" si="39"/>
        <v>0</v>
      </c>
      <c r="E271" s="141">
        <v>8</v>
      </c>
      <c r="F271" s="137">
        <v>8</v>
      </c>
      <c r="G271" s="137"/>
      <c r="H271" s="137"/>
      <c r="I271" s="164"/>
      <c r="J271" s="164">
        <v>8</v>
      </c>
      <c r="K271" s="137">
        <v>8</v>
      </c>
      <c r="L271" s="133" t="s">
        <v>3464</v>
      </c>
      <c r="M271" s="160" t="s">
        <v>3057</v>
      </c>
      <c r="N271" s="160" t="s">
        <v>2955</v>
      </c>
      <c r="O271" s="160"/>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c r="GO271" s="109"/>
      <c r="GP271" s="109"/>
      <c r="GQ271" s="109"/>
      <c r="GR271" s="109"/>
      <c r="GS271" s="109"/>
      <c r="GT271" s="109"/>
      <c r="GU271" s="109"/>
      <c r="GV271" s="109"/>
      <c r="GW271" s="109"/>
      <c r="GX271" s="109"/>
      <c r="GY271" s="109"/>
      <c r="GZ271" s="109"/>
      <c r="HA271" s="109"/>
      <c r="HB271" s="109"/>
      <c r="HC271" s="109"/>
      <c r="HD271" s="109"/>
      <c r="HE271" s="109"/>
      <c r="HF271" s="109"/>
      <c r="HG271" s="109"/>
      <c r="HH271" s="109"/>
      <c r="HI271" s="109"/>
      <c r="HJ271" s="109"/>
      <c r="HK271" s="109"/>
      <c r="HL271" s="109"/>
      <c r="HM271" s="109"/>
      <c r="HN271" s="109"/>
      <c r="HO271" s="109"/>
      <c r="HP271" s="109"/>
      <c r="HQ271" s="109"/>
      <c r="HR271" s="109"/>
      <c r="HS271" s="109"/>
      <c r="HT271" s="109"/>
      <c r="HU271" s="109"/>
      <c r="HV271" s="109"/>
      <c r="HW271" s="109"/>
      <c r="HX271" s="109"/>
      <c r="HY271" s="109"/>
      <c r="HZ271" s="109"/>
      <c r="IA271" s="109"/>
      <c r="IB271" s="109"/>
      <c r="IC271" s="109"/>
      <c r="ID271" s="109"/>
      <c r="IE271" s="109"/>
      <c r="IF271" s="109"/>
      <c r="IG271" s="109"/>
      <c r="IH271" s="109"/>
      <c r="II271" s="109"/>
      <c r="IJ271" s="109"/>
      <c r="IK271" s="109"/>
      <c r="IL271" s="109"/>
      <c r="IM271" s="109"/>
      <c r="IN271" s="109"/>
      <c r="IO271" s="109"/>
      <c r="IP271" s="109"/>
      <c r="IQ271" s="109"/>
      <c r="IR271" s="109"/>
      <c r="IS271" s="109"/>
      <c r="IT271" s="109"/>
      <c r="IU271" s="109"/>
      <c r="IV271" s="109"/>
      <c r="IW271" s="109"/>
      <c r="IX271" s="109"/>
      <c r="IY271" s="109"/>
      <c r="IZ271" s="109"/>
    </row>
    <row r="272" s="107" customFormat="1" ht="44" customHeight="1" spans="1:260">
      <c r="A272" s="221" t="s">
        <v>3469</v>
      </c>
      <c r="B272" s="128" t="s">
        <v>3470</v>
      </c>
      <c r="C272" s="128" t="s">
        <v>3471</v>
      </c>
      <c r="D272" s="124">
        <f t="shared" si="39"/>
        <v>0</v>
      </c>
      <c r="E272" s="141">
        <v>22.607272</v>
      </c>
      <c r="F272" s="137">
        <v>22.607272</v>
      </c>
      <c r="G272" s="137"/>
      <c r="H272" s="137"/>
      <c r="I272" s="164"/>
      <c r="J272" s="164">
        <v>22.607272</v>
      </c>
      <c r="K272" s="137">
        <v>22.607272</v>
      </c>
      <c r="L272" s="133" t="s">
        <v>3464</v>
      </c>
      <c r="M272" s="160" t="s">
        <v>3057</v>
      </c>
      <c r="N272" s="160" t="s">
        <v>2955</v>
      </c>
      <c r="O272" s="160"/>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c r="CM272" s="109"/>
      <c r="CN272" s="109"/>
      <c r="CO272" s="109"/>
      <c r="CP272" s="109"/>
      <c r="CQ272" s="109"/>
      <c r="CR272" s="109"/>
      <c r="CS272" s="109"/>
      <c r="CT272" s="109"/>
      <c r="CU272" s="109"/>
      <c r="CV272" s="109"/>
      <c r="CW272" s="109"/>
      <c r="CX272" s="109"/>
      <c r="CY272" s="109"/>
      <c r="CZ272" s="109"/>
      <c r="DA272" s="109"/>
      <c r="DB272" s="109"/>
      <c r="DC272" s="109"/>
      <c r="DD272" s="109"/>
      <c r="DE272" s="109"/>
      <c r="DF272" s="109"/>
      <c r="DG272" s="109"/>
      <c r="DH272" s="109"/>
      <c r="DI272" s="109"/>
      <c r="DJ272" s="109"/>
      <c r="DK272" s="109"/>
      <c r="DL272" s="109"/>
      <c r="DM272" s="109"/>
      <c r="DN272" s="109"/>
      <c r="DO272" s="109"/>
      <c r="DP272" s="109"/>
      <c r="DQ272" s="109"/>
      <c r="DR272" s="109"/>
      <c r="DS272" s="109"/>
      <c r="DT272" s="109"/>
      <c r="DU272" s="109"/>
      <c r="DV272" s="109"/>
      <c r="DW272" s="109"/>
      <c r="DX272" s="109"/>
      <c r="DY272" s="109"/>
      <c r="DZ272" s="109"/>
      <c r="EA272" s="109"/>
      <c r="EB272" s="109"/>
      <c r="EC272" s="109"/>
      <c r="ED272" s="109"/>
      <c r="EE272" s="109"/>
      <c r="EF272" s="109"/>
      <c r="EG272" s="109"/>
      <c r="EH272" s="109"/>
      <c r="EI272" s="109"/>
      <c r="EJ272" s="109"/>
      <c r="EK272" s="109"/>
      <c r="EL272" s="109"/>
      <c r="EM272" s="109"/>
      <c r="EN272" s="109"/>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c r="GO272" s="109"/>
      <c r="GP272" s="109"/>
      <c r="GQ272" s="109"/>
      <c r="GR272" s="109"/>
      <c r="GS272" s="109"/>
      <c r="GT272" s="109"/>
      <c r="GU272" s="109"/>
      <c r="GV272" s="109"/>
      <c r="GW272" s="109"/>
      <c r="GX272" s="109"/>
      <c r="GY272" s="109"/>
      <c r="GZ272" s="109"/>
      <c r="HA272" s="109"/>
      <c r="HB272" s="109"/>
      <c r="HC272" s="109"/>
      <c r="HD272" s="109"/>
      <c r="HE272" s="109"/>
      <c r="HF272" s="109"/>
      <c r="HG272" s="109"/>
      <c r="HH272" s="109"/>
      <c r="HI272" s="109"/>
      <c r="HJ272" s="109"/>
      <c r="HK272" s="109"/>
      <c r="HL272" s="109"/>
      <c r="HM272" s="109"/>
      <c r="HN272" s="109"/>
      <c r="HO272" s="109"/>
      <c r="HP272" s="109"/>
      <c r="HQ272" s="109"/>
      <c r="HR272" s="109"/>
      <c r="HS272" s="109"/>
      <c r="HT272" s="109"/>
      <c r="HU272" s="109"/>
      <c r="HV272" s="109"/>
      <c r="HW272" s="109"/>
      <c r="HX272" s="109"/>
      <c r="HY272" s="109"/>
      <c r="HZ272" s="109"/>
      <c r="IA272" s="109"/>
      <c r="IB272" s="109"/>
      <c r="IC272" s="109"/>
      <c r="ID272" s="109"/>
      <c r="IE272" s="109"/>
      <c r="IF272" s="109"/>
      <c r="IG272" s="109"/>
      <c r="IH272" s="109"/>
      <c r="II272" s="109"/>
      <c r="IJ272" s="109"/>
      <c r="IK272" s="109"/>
      <c r="IL272" s="109"/>
      <c r="IM272" s="109"/>
      <c r="IN272" s="109"/>
      <c r="IO272" s="109"/>
      <c r="IP272" s="109"/>
      <c r="IQ272" s="109"/>
      <c r="IR272" s="109"/>
      <c r="IS272" s="109"/>
      <c r="IT272" s="109"/>
      <c r="IU272" s="109"/>
      <c r="IV272" s="109"/>
      <c r="IW272" s="109"/>
      <c r="IX272" s="109"/>
      <c r="IY272" s="109"/>
      <c r="IZ272" s="109"/>
    </row>
    <row r="273" s="107" customFormat="1" ht="44" customHeight="1" spans="1:260">
      <c r="A273" s="221" t="s">
        <v>3469</v>
      </c>
      <c r="B273" s="128" t="s">
        <v>3472</v>
      </c>
      <c r="C273" s="128" t="s">
        <v>3471</v>
      </c>
      <c r="D273" s="124">
        <f t="shared" si="39"/>
        <v>0</v>
      </c>
      <c r="E273" s="141">
        <v>32.636096</v>
      </c>
      <c r="F273" s="137">
        <v>32.636096</v>
      </c>
      <c r="G273" s="137"/>
      <c r="H273" s="137"/>
      <c r="I273" s="164"/>
      <c r="J273" s="164">
        <v>32.636096</v>
      </c>
      <c r="K273" s="137">
        <v>32.636096</v>
      </c>
      <c r="L273" s="133" t="s">
        <v>3473</v>
      </c>
      <c r="M273" s="160" t="s">
        <v>3474</v>
      </c>
      <c r="N273" s="160" t="s">
        <v>2955</v>
      </c>
      <c r="O273" s="160"/>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c r="DO273" s="109"/>
      <c r="DP273" s="109"/>
      <c r="DQ273" s="109"/>
      <c r="DR273" s="109"/>
      <c r="DS273" s="109"/>
      <c r="DT273" s="109"/>
      <c r="DU273" s="109"/>
      <c r="DV273" s="109"/>
      <c r="DW273" s="109"/>
      <c r="DX273" s="109"/>
      <c r="DY273" s="109"/>
      <c r="DZ273" s="109"/>
      <c r="EA273" s="109"/>
      <c r="EB273" s="109"/>
      <c r="EC273" s="109"/>
      <c r="ED273" s="109"/>
      <c r="EE273" s="109"/>
      <c r="EF273" s="109"/>
      <c r="EG273" s="109"/>
      <c r="EH273" s="109"/>
      <c r="EI273" s="109"/>
      <c r="EJ273" s="109"/>
      <c r="EK273" s="109"/>
      <c r="EL273" s="109"/>
      <c r="EM273" s="109"/>
      <c r="EN273" s="109"/>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c r="GO273" s="109"/>
      <c r="GP273" s="109"/>
      <c r="GQ273" s="109"/>
      <c r="GR273" s="109"/>
      <c r="GS273" s="109"/>
      <c r="GT273" s="109"/>
      <c r="GU273" s="109"/>
      <c r="GV273" s="109"/>
      <c r="GW273" s="109"/>
      <c r="GX273" s="109"/>
      <c r="GY273" s="109"/>
      <c r="GZ273" s="109"/>
      <c r="HA273" s="109"/>
      <c r="HB273" s="109"/>
      <c r="HC273" s="109"/>
      <c r="HD273" s="109"/>
      <c r="HE273" s="109"/>
      <c r="HF273" s="109"/>
      <c r="HG273" s="109"/>
      <c r="HH273" s="109"/>
      <c r="HI273" s="109"/>
      <c r="HJ273" s="109"/>
      <c r="HK273" s="109"/>
      <c r="HL273" s="109"/>
      <c r="HM273" s="109"/>
      <c r="HN273" s="109"/>
      <c r="HO273" s="109"/>
      <c r="HP273" s="109"/>
      <c r="HQ273" s="109"/>
      <c r="HR273" s="109"/>
      <c r="HS273" s="109"/>
      <c r="HT273" s="109"/>
      <c r="HU273" s="109"/>
      <c r="HV273" s="109"/>
      <c r="HW273" s="109"/>
      <c r="HX273" s="109"/>
      <c r="HY273" s="109"/>
      <c r="HZ273" s="109"/>
      <c r="IA273" s="109"/>
      <c r="IB273" s="109"/>
      <c r="IC273" s="109"/>
      <c r="ID273" s="109"/>
      <c r="IE273" s="109"/>
      <c r="IF273" s="109"/>
      <c r="IG273" s="109"/>
      <c r="IH273" s="109"/>
      <c r="II273" s="109"/>
      <c r="IJ273" s="109"/>
      <c r="IK273" s="109"/>
      <c r="IL273" s="109"/>
      <c r="IM273" s="109"/>
      <c r="IN273" s="109"/>
      <c r="IO273" s="109"/>
      <c r="IP273" s="109"/>
      <c r="IQ273" s="109"/>
      <c r="IR273" s="109"/>
      <c r="IS273" s="109"/>
      <c r="IT273" s="109"/>
      <c r="IU273" s="109"/>
      <c r="IV273" s="109"/>
      <c r="IW273" s="109"/>
      <c r="IX273" s="109"/>
      <c r="IY273" s="109"/>
      <c r="IZ273" s="109"/>
    </row>
    <row r="274" s="107" customFormat="1" ht="44" customHeight="1" spans="1:260">
      <c r="A274" s="221" t="s">
        <v>3475</v>
      </c>
      <c r="B274" s="128" t="s">
        <v>3475</v>
      </c>
      <c r="C274" s="128" t="s">
        <v>3476</v>
      </c>
      <c r="D274" s="124">
        <f t="shared" si="39"/>
        <v>40</v>
      </c>
      <c r="E274" s="141">
        <v>40</v>
      </c>
      <c r="F274" s="137"/>
      <c r="G274" s="137"/>
      <c r="H274" s="137"/>
      <c r="I274" s="164"/>
      <c r="J274" s="164">
        <v>40</v>
      </c>
      <c r="K274" s="137"/>
      <c r="L274" s="133" t="s">
        <v>3464</v>
      </c>
      <c r="M274" s="160" t="s">
        <v>3477</v>
      </c>
      <c r="N274" s="160" t="s">
        <v>2955</v>
      </c>
      <c r="O274" s="180"/>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c r="CM274" s="109"/>
      <c r="CN274" s="109"/>
      <c r="CO274" s="109"/>
      <c r="CP274" s="109"/>
      <c r="CQ274" s="109"/>
      <c r="CR274" s="109"/>
      <c r="CS274" s="109"/>
      <c r="CT274" s="109"/>
      <c r="CU274" s="109"/>
      <c r="CV274" s="109"/>
      <c r="CW274" s="109"/>
      <c r="CX274" s="109"/>
      <c r="CY274" s="109"/>
      <c r="CZ274" s="109"/>
      <c r="DA274" s="109"/>
      <c r="DB274" s="109"/>
      <c r="DC274" s="109"/>
      <c r="DD274" s="109"/>
      <c r="DE274" s="109"/>
      <c r="DF274" s="109"/>
      <c r="DG274" s="109"/>
      <c r="DH274" s="109"/>
      <c r="DI274" s="109"/>
      <c r="DJ274" s="109"/>
      <c r="DK274" s="109"/>
      <c r="DL274" s="109"/>
      <c r="DM274" s="109"/>
      <c r="DN274" s="109"/>
      <c r="DO274" s="109"/>
      <c r="DP274" s="109"/>
      <c r="DQ274" s="109"/>
      <c r="DR274" s="109"/>
      <c r="DS274" s="109"/>
      <c r="DT274" s="109"/>
      <c r="DU274" s="109"/>
      <c r="DV274" s="109"/>
      <c r="DW274" s="109"/>
      <c r="DX274" s="109"/>
      <c r="DY274" s="109"/>
      <c r="DZ274" s="109"/>
      <c r="EA274" s="109"/>
      <c r="EB274" s="109"/>
      <c r="EC274" s="109"/>
      <c r="ED274" s="109"/>
      <c r="EE274" s="109"/>
      <c r="EF274" s="109"/>
      <c r="EG274" s="109"/>
      <c r="EH274" s="109"/>
      <c r="EI274" s="109"/>
      <c r="EJ274" s="109"/>
      <c r="EK274" s="109"/>
      <c r="EL274" s="109"/>
      <c r="EM274" s="109"/>
      <c r="EN274" s="109"/>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c r="HD274" s="109"/>
      <c r="HE274" s="109"/>
      <c r="HF274" s="109"/>
      <c r="HG274" s="109"/>
      <c r="HH274" s="109"/>
      <c r="HI274" s="109"/>
      <c r="HJ274" s="109"/>
      <c r="HK274" s="109"/>
      <c r="HL274" s="109"/>
      <c r="HM274" s="109"/>
      <c r="HN274" s="109"/>
      <c r="HO274" s="109"/>
      <c r="HP274" s="109"/>
      <c r="HQ274" s="109"/>
      <c r="HR274" s="109"/>
      <c r="HS274" s="109"/>
      <c r="HT274" s="109"/>
      <c r="HU274" s="109"/>
      <c r="HV274" s="109"/>
      <c r="HW274" s="109"/>
      <c r="HX274" s="109"/>
      <c r="HY274" s="109"/>
      <c r="HZ274" s="109"/>
      <c r="IA274" s="109"/>
      <c r="IB274" s="109"/>
      <c r="IC274" s="109"/>
      <c r="ID274" s="109"/>
      <c r="IE274" s="109"/>
      <c r="IF274" s="109"/>
      <c r="IG274" s="109"/>
      <c r="IH274" s="109"/>
      <c r="II274" s="109"/>
      <c r="IJ274" s="109"/>
      <c r="IK274" s="109"/>
      <c r="IL274" s="109"/>
      <c r="IM274" s="109"/>
      <c r="IN274" s="109"/>
      <c r="IO274" s="109"/>
      <c r="IP274" s="109"/>
      <c r="IQ274" s="109"/>
      <c r="IR274" s="109"/>
      <c r="IS274" s="109"/>
      <c r="IT274" s="109"/>
      <c r="IU274" s="109"/>
      <c r="IV274" s="109"/>
      <c r="IW274" s="109"/>
      <c r="IX274" s="109"/>
      <c r="IY274" s="109"/>
      <c r="IZ274" s="109"/>
    </row>
    <row r="275" s="107" customFormat="1" ht="44" customHeight="1" spans="1:260">
      <c r="A275" s="221" t="s">
        <v>3478</v>
      </c>
      <c r="B275" s="128" t="s">
        <v>3479</v>
      </c>
      <c r="C275" s="128" t="s">
        <v>3480</v>
      </c>
      <c r="D275" s="124">
        <f t="shared" si="39"/>
        <v>19.951155</v>
      </c>
      <c r="E275" s="240">
        <v>19.951155</v>
      </c>
      <c r="F275" s="137"/>
      <c r="G275" s="137"/>
      <c r="H275" s="137"/>
      <c r="I275" s="164"/>
      <c r="J275" s="164">
        <v>19.951155</v>
      </c>
      <c r="K275" s="137"/>
      <c r="L275" s="133" t="s">
        <v>3464</v>
      </c>
      <c r="M275" s="160" t="s">
        <v>3057</v>
      </c>
      <c r="N275" s="160" t="s">
        <v>2955</v>
      </c>
      <c r="O275" s="180"/>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c r="CM275" s="109"/>
      <c r="CN275" s="109"/>
      <c r="CO275" s="109"/>
      <c r="CP275" s="109"/>
      <c r="CQ275" s="109"/>
      <c r="CR275" s="109"/>
      <c r="CS275" s="109"/>
      <c r="CT275" s="109"/>
      <c r="CU275" s="109"/>
      <c r="CV275" s="109"/>
      <c r="CW275" s="109"/>
      <c r="CX275" s="109"/>
      <c r="CY275" s="109"/>
      <c r="CZ275" s="109"/>
      <c r="DA275" s="109"/>
      <c r="DB275" s="109"/>
      <c r="DC275" s="109"/>
      <c r="DD275" s="109"/>
      <c r="DE275" s="109"/>
      <c r="DF275" s="109"/>
      <c r="DG275" s="109"/>
      <c r="DH275" s="109"/>
      <c r="DI275" s="109"/>
      <c r="DJ275" s="109"/>
      <c r="DK275" s="109"/>
      <c r="DL275" s="109"/>
      <c r="DM275" s="109"/>
      <c r="DN275" s="109"/>
      <c r="DO275" s="109"/>
      <c r="DP275" s="109"/>
      <c r="DQ275" s="109"/>
      <c r="DR275" s="109"/>
      <c r="DS275" s="109"/>
      <c r="DT275" s="109"/>
      <c r="DU275" s="109"/>
      <c r="DV275" s="109"/>
      <c r="DW275" s="109"/>
      <c r="DX275" s="109"/>
      <c r="DY275" s="109"/>
      <c r="DZ275" s="109"/>
      <c r="EA275" s="109"/>
      <c r="EB275" s="109"/>
      <c r="EC275" s="109"/>
      <c r="ED275" s="109"/>
      <c r="EE275" s="109"/>
      <c r="EF275" s="109"/>
      <c r="EG275" s="109"/>
      <c r="EH275" s="109"/>
      <c r="EI275" s="109"/>
      <c r="EJ275" s="109"/>
      <c r="EK275" s="109"/>
      <c r="EL275" s="109"/>
      <c r="EM275" s="109"/>
      <c r="EN275" s="109"/>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c r="GO275" s="109"/>
      <c r="GP275" s="109"/>
      <c r="GQ275" s="109"/>
      <c r="GR275" s="109"/>
      <c r="GS275" s="109"/>
      <c r="GT275" s="109"/>
      <c r="GU275" s="109"/>
      <c r="GV275" s="109"/>
      <c r="GW275" s="109"/>
      <c r="GX275" s="109"/>
      <c r="GY275" s="109"/>
      <c r="GZ275" s="109"/>
      <c r="HA275" s="109"/>
      <c r="HB275" s="109"/>
      <c r="HC275" s="109"/>
      <c r="HD275" s="109"/>
      <c r="HE275" s="109"/>
      <c r="HF275" s="109"/>
      <c r="HG275" s="109"/>
      <c r="HH275" s="109"/>
      <c r="HI275" s="109"/>
      <c r="HJ275" s="109"/>
      <c r="HK275" s="109"/>
      <c r="HL275" s="109"/>
      <c r="HM275" s="109"/>
      <c r="HN275" s="109"/>
      <c r="HO275" s="109"/>
      <c r="HP275" s="109"/>
      <c r="HQ275" s="109"/>
      <c r="HR275" s="109"/>
      <c r="HS275" s="109"/>
      <c r="HT275" s="109"/>
      <c r="HU275" s="109"/>
      <c r="HV275" s="109"/>
      <c r="HW275" s="109"/>
      <c r="HX275" s="109"/>
      <c r="HY275" s="109"/>
      <c r="HZ275" s="109"/>
      <c r="IA275" s="109"/>
      <c r="IB275" s="109"/>
      <c r="IC275" s="109"/>
      <c r="ID275" s="109"/>
      <c r="IE275" s="109"/>
      <c r="IF275" s="109"/>
      <c r="IG275" s="109"/>
      <c r="IH275" s="109"/>
      <c r="II275" s="109"/>
      <c r="IJ275" s="109"/>
      <c r="IK275" s="109"/>
      <c r="IL275" s="109"/>
      <c r="IM275" s="109"/>
      <c r="IN275" s="109"/>
      <c r="IO275" s="109"/>
      <c r="IP275" s="109"/>
      <c r="IQ275" s="109"/>
      <c r="IR275" s="109"/>
      <c r="IS275" s="109"/>
      <c r="IT275" s="109"/>
      <c r="IU275" s="109"/>
      <c r="IV275" s="109"/>
      <c r="IW275" s="109"/>
      <c r="IX275" s="109"/>
      <c r="IY275" s="109"/>
      <c r="IZ275" s="109"/>
    </row>
    <row r="276" s="107" customFormat="1" ht="44" customHeight="1" spans="1:260">
      <c r="A276" s="221" t="s">
        <v>3478</v>
      </c>
      <c r="B276" s="128" t="s">
        <v>3481</v>
      </c>
      <c r="C276" s="128" t="s">
        <v>3480</v>
      </c>
      <c r="D276" s="124">
        <f t="shared" si="39"/>
        <v>33.036268</v>
      </c>
      <c r="E276" s="240">
        <v>33.036268</v>
      </c>
      <c r="F276" s="137"/>
      <c r="G276" s="137"/>
      <c r="H276" s="137"/>
      <c r="I276" s="164"/>
      <c r="J276" s="164">
        <v>33.036268</v>
      </c>
      <c r="K276" s="137"/>
      <c r="L276" s="133" t="s">
        <v>3473</v>
      </c>
      <c r="M276" s="160" t="s">
        <v>3474</v>
      </c>
      <c r="N276" s="160" t="s">
        <v>2955</v>
      </c>
      <c r="O276" s="180"/>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c r="DO276" s="109"/>
      <c r="DP276" s="109"/>
      <c r="DQ276" s="109"/>
      <c r="DR276" s="109"/>
      <c r="DS276" s="109"/>
      <c r="DT276" s="109"/>
      <c r="DU276" s="109"/>
      <c r="DV276" s="109"/>
      <c r="DW276" s="109"/>
      <c r="DX276" s="109"/>
      <c r="DY276" s="109"/>
      <c r="DZ276" s="109"/>
      <c r="EA276" s="109"/>
      <c r="EB276" s="109"/>
      <c r="EC276" s="109"/>
      <c r="ED276" s="109"/>
      <c r="EE276" s="109"/>
      <c r="EF276" s="109"/>
      <c r="EG276" s="109"/>
      <c r="EH276" s="109"/>
      <c r="EI276" s="109"/>
      <c r="EJ276" s="109"/>
      <c r="EK276" s="109"/>
      <c r="EL276" s="109"/>
      <c r="EM276" s="109"/>
      <c r="EN276" s="109"/>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c r="GO276" s="109"/>
      <c r="GP276" s="109"/>
      <c r="GQ276" s="109"/>
      <c r="GR276" s="109"/>
      <c r="GS276" s="109"/>
      <c r="GT276" s="109"/>
      <c r="GU276" s="109"/>
      <c r="GV276" s="109"/>
      <c r="GW276" s="109"/>
      <c r="GX276" s="109"/>
      <c r="GY276" s="109"/>
      <c r="GZ276" s="109"/>
      <c r="HA276" s="109"/>
      <c r="HB276" s="109"/>
      <c r="HC276" s="109"/>
      <c r="HD276" s="109"/>
      <c r="HE276" s="109"/>
      <c r="HF276" s="109"/>
      <c r="HG276" s="109"/>
      <c r="HH276" s="109"/>
      <c r="HI276" s="109"/>
      <c r="HJ276" s="109"/>
      <c r="HK276" s="109"/>
      <c r="HL276" s="109"/>
      <c r="HM276" s="109"/>
      <c r="HN276" s="109"/>
      <c r="HO276" s="109"/>
      <c r="HP276" s="109"/>
      <c r="HQ276" s="109"/>
      <c r="HR276" s="109"/>
      <c r="HS276" s="109"/>
      <c r="HT276" s="109"/>
      <c r="HU276" s="109"/>
      <c r="HV276" s="109"/>
      <c r="HW276" s="109"/>
      <c r="HX276" s="109"/>
      <c r="HY276" s="109"/>
      <c r="HZ276" s="109"/>
      <c r="IA276" s="109"/>
      <c r="IB276" s="109"/>
      <c r="IC276" s="109"/>
      <c r="ID276" s="109"/>
      <c r="IE276" s="109"/>
      <c r="IF276" s="109"/>
      <c r="IG276" s="109"/>
      <c r="IH276" s="109"/>
      <c r="II276" s="109"/>
      <c r="IJ276" s="109"/>
      <c r="IK276" s="109"/>
      <c r="IL276" s="109"/>
      <c r="IM276" s="109"/>
      <c r="IN276" s="109"/>
      <c r="IO276" s="109"/>
      <c r="IP276" s="109"/>
      <c r="IQ276" s="109"/>
      <c r="IR276" s="109"/>
      <c r="IS276" s="109"/>
      <c r="IT276" s="109"/>
      <c r="IU276" s="109"/>
      <c r="IV276" s="109"/>
      <c r="IW276" s="109"/>
      <c r="IX276" s="109"/>
      <c r="IY276" s="109"/>
      <c r="IZ276" s="109"/>
    </row>
    <row r="277" s="107" customFormat="1" ht="32" customHeight="1" spans="1:260">
      <c r="A277" s="128" t="s">
        <v>3482</v>
      </c>
      <c r="B277" s="130"/>
      <c r="C277" s="135" t="s">
        <v>3483</v>
      </c>
      <c r="D277" s="124">
        <f t="shared" si="39"/>
        <v>1.3</v>
      </c>
      <c r="E277" s="240">
        <v>1.3</v>
      </c>
      <c r="F277" s="137"/>
      <c r="G277" s="137"/>
      <c r="H277" s="137"/>
      <c r="I277" s="164"/>
      <c r="J277" s="164">
        <v>1.3</v>
      </c>
      <c r="K277" s="137"/>
      <c r="L277" s="163" t="s">
        <v>3484</v>
      </c>
      <c r="M277" s="179" t="s">
        <v>3041</v>
      </c>
      <c r="N277" s="160" t="s">
        <v>2972</v>
      </c>
      <c r="O277" s="160"/>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c r="CM277" s="109"/>
      <c r="CN277" s="109"/>
      <c r="CO277" s="109"/>
      <c r="CP277" s="109"/>
      <c r="CQ277" s="109"/>
      <c r="CR277" s="109"/>
      <c r="CS277" s="109"/>
      <c r="CT277" s="109"/>
      <c r="CU277" s="109"/>
      <c r="CV277" s="109"/>
      <c r="CW277" s="109"/>
      <c r="CX277" s="109"/>
      <c r="CY277" s="109"/>
      <c r="CZ277" s="109"/>
      <c r="DA277" s="109"/>
      <c r="DB277" s="109"/>
      <c r="DC277" s="109"/>
      <c r="DD277" s="109"/>
      <c r="DE277" s="109"/>
      <c r="DF277" s="109"/>
      <c r="DG277" s="109"/>
      <c r="DH277" s="109"/>
      <c r="DI277" s="109"/>
      <c r="DJ277" s="109"/>
      <c r="DK277" s="109"/>
      <c r="DL277" s="109"/>
      <c r="DM277" s="109"/>
      <c r="DN277" s="109"/>
      <c r="DO277" s="109"/>
      <c r="DP277" s="109"/>
      <c r="DQ277" s="109"/>
      <c r="DR277" s="109"/>
      <c r="DS277" s="109"/>
      <c r="DT277" s="109"/>
      <c r="DU277" s="109"/>
      <c r="DV277" s="109"/>
      <c r="DW277" s="109"/>
      <c r="DX277" s="109"/>
      <c r="DY277" s="109"/>
      <c r="DZ277" s="109"/>
      <c r="EA277" s="109"/>
      <c r="EB277" s="109"/>
      <c r="EC277" s="109"/>
      <c r="ED277" s="109"/>
      <c r="EE277" s="109"/>
      <c r="EF277" s="109"/>
      <c r="EG277" s="109"/>
      <c r="EH277" s="109"/>
      <c r="EI277" s="109"/>
      <c r="EJ277" s="109"/>
      <c r="EK277" s="109"/>
      <c r="EL277" s="109"/>
      <c r="EM277" s="109"/>
      <c r="EN277" s="109"/>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c r="GO277" s="109"/>
      <c r="GP277" s="109"/>
      <c r="GQ277" s="109"/>
      <c r="GR277" s="109"/>
      <c r="GS277" s="109"/>
      <c r="GT277" s="109"/>
      <c r="GU277" s="109"/>
      <c r="GV277" s="109"/>
      <c r="GW277" s="109"/>
      <c r="GX277" s="109"/>
      <c r="GY277" s="109"/>
      <c r="GZ277" s="109"/>
      <c r="HA277" s="109"/>
      <c r="HB277" s="109"/>
      <c r="HC277" s="109"/>
      <c r="HD277" s="109"/>
      <c r="HE277" s="109"/>
      <c r="HF277" s="109"/>
      <c r="HG277" s="109"/>
      <c r="HH277" s="109"/>
      <c r="HI277" s="109"/>
      <c r="HJ277" s="109"/>
      <c r="HK277" s="109"/>
      <c r="HL277" s="109"/>
      <c r="HM277" s="109"/>
      <c r="HN277" s="109"/>
      <c r="HO277" s="109"/>
      <c r="HP277" s="109"/>
      <c r="HQ277" s="109"/>
      <c r="HR277" s="109"/>
      <c r="HS277" s="109"/>
      <c r="HT277" s="109"/>
      <c r="HU277" s="109"/>
      <c r="HV277" s="109"/>
      <c r="HW277" s="109"/>
      <c r="HX277" s="109"/>
      <c r="HY277" s="109"/>
      <c r="HZ277" s="109"/>
      <c r="IA277" s="109"/>
      <c r="IB277" s="109"/>
      <c r="IC277" s="109"/>
      <c r="ID277" s="109"/>
      <c r="IE277" s="109"/>
      <c r="IF277" s="109"/>
      <c r="IG277" s="109"/>
      <c r="IH277" s="109"/>
      <c r="II277" s="109"/>
      <c r="IJ277" s="109"/>
      <c r="IK277" s="109"/>
      <c r="IL277" s="109"/>
      <c r="IM277" s="109"/>
      <c r="IN277" s="109"/>
      <c r="IO277" s="109"/>
      <c r="IP277" s="109"/>
      <c r="IQ277" s="109"/>
      <c r="IR277" s="109"/>
      <c r="IS277" s="109"/>
      <c r="IT277" s="109"/>
      <c r="IU277" s="109"/>
      <c r="IV277" s="109"/>
      <c r="IW277" s="109"/>
      <c r="IX277" s="109"/>
      <c r="IY277" s="109"/>
      <c r="IZ277" s="109"/>
    </row>
    <row r="278" s="107" customFormat="1" ht="38" customHeight="1" spans="1:260">
      <c r="A278" s="211" t="s">
        <v>3485</v>
      </c>
      <c r="B278" s="130" t="s">
        <v>3485</v>
      </c>
      <c r="C278" s="135" t="s">
        <v>3486</v>
      </c>
      <c r="D278" s="124">
        <f t="shared" si="39"/>
        <v>283.1</v>
      </c>
      <c r="E278" s="240">
        <v>283.1</v>
      </c>
      <c r="F278" s="137"/>
      <c r="G278" s="137"/>
      <c r="H278" s="137"/>
      <c r="I278" s="164"/>
      <c r="J278" s="164">
        <v>283.1</v>
      </c>
      <c r="K278" s="137"/>
      <c r="L278" s="163" t="s">
        <v>3487</v>
      </c>
      <c r="M278" s="179" t="s">
        <v>3176</v>
      </c>
      <c r="N278" s="160" t="s">
        <v>3328</v>
      </c>
      <c r="O278" s="160"/>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c r="CM278" s="109"/>
      <c r="CN278" s="109"/>
      <c r="CO278" s="109"/>
      <c r="CP278" s="109"/>
      <c r="CQ278" s="109"/>
      <c r="CR278" s="109"/>
      <c r="CS278" s="109"/>
      <c r="CT278" s="109"/>
      <c r="CU278" s="109"/>
      <c r="CV278" s="109"/>
      <c r="CW278" s="109"/>
      <c r="CX278" s="109"/>
      <c r="CY278" s="109"/>
      <c r="CZ278" s="109"/>
      <c r="DA278" s="109"/>
      <c r="DB278" s="109"/>
      <c r="DC278" s="109"/>
      <c r="DD278" s="109"/>
      <c r="DE278" s="109"/>
      <c r="DF278" s="109"/>
      <c r="DG278" s="109"/>
      <c r="DH278" s="109"/>
      <c r="DI278" s="109"/>
      <c r="DJ278" s="109"/>
      <c r="DK278" s="109"/>
      <c r="DL278" s="109"/>
      <c r="DM278" s="109"/>
      <c r="DN278" s="109"/>
      <c r="DO278" s="109"/>
      <c r="DP278" s="109"/>
      <c r="DQ278" s="109"/>
      <c r="DR278" s="109"/>
      <c r="DS278" s="109"/>
      <c r="DT278" s="109"/>
      <c r="DU278" s="109"/>
      <c r="DV278" s="109"/>
      <c r="DW278" s="109"/>
      <c r="DX278" s="109"/>
      <c r="DY278" s="109"/>
      <c r="DZ278" s="109"/>
      <c r="EA278" s="109"/>
      <c r="EB278" s="109"/>
      <c r="EC278" s="109"/>
      <c r="ED278" s="109"/>
      <c r="EE278" s="109"/>
      <c r="EF278" s="109"/>
      <c r="EG278" s="109"/>
      <c r="EH278" s="109"/>
      <c r="EI278" s="109"/>
      <c r="EJ278" s="109"/>
      <c r="EK278" s="109"/>
      <c r="EL278" s="109"/>
      <c r="EM278" s="109"/>
      <c r="EN278" s="109"/>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c r="GO278" s="109"/>
      <c r="GP278" s="109"/>
      <c r="GQ278" s="109"/>
      <c r="GR278" s="109"/>
      <c r="GS278" s="109"/>
      <c r="GT278" s="109"/>
      <c r="GU278" s="109"/>
      <c r="GV278" s="109"/>
      <c r="GW278" s="109"/>
      <c r="GX278" s="109"/>
      <c r="GY278" s="109"/>
      <c r="GZ278" s="109"/>
      <c r="HA278" s="109"/>
      <c r="HB278" s="109"/>
      <c r="HC278" s="109"/>
      <c r="HD278" s="109"/>
      <c r="HE278" s="109"/>
      <c r="HF278" s="109"/>
      <c r="HG278" s="109"/>
      <c r="HH278" s="109"/>
      <c r="HI278" s="109"/>
      <c r="HJ278" s="109"/>
      <c r="HK278" s="109"/>
      <c r="HL278" s="109"/>
      <c r="HM278" s="109"/>
      <c r="HN278" s="109"/>
      <c r="HO278" s="109"/>
      <c r="HP278" s="109"/>
      <c r="HQ278" s="109"/>
      <c r="HR278" s="109"/>
      <c r="HS278" s="109"/>
      <c r="HT278" s="109"/>
      <c r="HU278" s="109"/>
      <c r="HV278" s="109"/>
      <c r="HW278" s="109"/>
      <c r="HX278" s="109"/>
      <c r="HY278" s="109"/>
      <c r="HZ278" s="109"/>
      <c r="IA278" s="109"/>
      <c r="IB278" s="109"/>
      <c r="IC278" s="109"/>
      <c r="ID278" s="109"/>
      <c r="IE278" s="109"/>
      <c r="IF278" s="109"/>
      <c r="IG278" s="109"/>
      <c r="IH278" s="109"/>
      <c r="II278" s="109"/>
      <c r="IJ278" s="109"/>
      <c r="IK278" s="109"/>
      <c r="IL278" s="109"/>
      <c r="IM278" s="109"/>
      <c r="IN278" s="109"/>
      <c r="IO278" s="109"/>
      <c r="IP278" s="109"/>
      <c r="IQ278" s="109"/>
      <c r="IR278" s="109"/>
      <c r="IS278" s="109"/>
      <c r="IT278" s="109"/>
      <c r="IU278" s="109"/>
      <c r="IV278" s="109"/>
      <c r="IW278" s="109"/>
      <c r="IX278" s="109"/>
      <c r="IY278" s="109"/>
      <c r="IZ278" s="109"/>
    </row>
    <row r="279" s="107" customFormat="1" ht="44" customHeight="1" spans="1:260">
      <c r="A279" s="221"/>
      <c r="B279" s="128"/>
      <c r="C279" s="128"/>
      <c r="D279" s="124">
        <f t="shared" si="39"/>
        <v>0</v>
      </c>
      <c r="E279" s="141"/>
      <c r="F279" s="137"/>
      <c r="G279" s="137"/>
      <c r="H279" s="137"/>
      <c r="I279" s="164"/>
      <c r="J279" s="164"/>
      <c r="K279" s="137"/>
      <c r="L279" s="133"/>
      <c r="M279" s="181"/>
      <c r="N279" s="160"/>
      <c r="O279" s="160"/>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c r="DO279" s="109"/>
      <c r="DP279" s="109"/>
      <c r="DQ279" s="109"/>
      <c r="DR279" s="109"/>
      <c r="DS279" s="109"/>
      <c r="DT279" s="109"/>
      <c r="DU279" s="109"/>
      <c r="DV279" s="109"/>
      <c r="DW279" s="109"/>
      <c r="DX279" s="109"/>
      <c r="DY279" s="109"/>
      <c r="DZ279" s="109"/>
      <c r="EA279" s="109"/>
      <c r="EB279" s="109"/>
      <c r="EC279" s="109"/>
      <c r="ED279" s="109"/>
      <c r="EE279" s="109"/>
      <c r="EF279" s="109"/>
      <c r="EG279" s="109"/>
      <c r="EH279" s="109"/>
      <c r="EI279" s="109"/>
      <c r="EJ279" s="109"/>
      <c r="EK279" s="109"/>
      <c r="EL279" s="109"/>
      <c r="EM279" s="109"/>
      <c r="EN279" s="109"/>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c r="GO279" s="109"/>
      <c r="GP279" s="109"/>
      <c r="GQ279" s="109"/>
      <c r="GR279" s="109"/>
      <c r="GS279" s="109"/>
      <c r="GT279" s="109"/>
      <c r="GU279" s="109"/>
      <c r="GV279" s="109"/>
      <c r="GW279" s="109"/>
      <c r="GX279" s="109"/>
      <c r="GY279" s="109"/>
      <c r="GZ279" s="109"/>
      <c r="HA279" s="109"/>
      <c r="HB279" s="109"/>
      <c r="HC279" s="109"/>
      <c r="HD279" s="109"/>
      <c r="HE279" s="109"/>
      <c r="HF279" s="109"/>
      <c r="HG279" s="109"/>
      <c r="HH279" s="109"/>
      <c r="HI279" s="109"/>
      <c r="HJ279" s="109"/>
      <c r="HK279" s="109"/>
      <c r="HL279" s="109"/>
      <c r="HM279" s="109"/>
      <c r="HN279" s="109"/>
      <c r="HO279" s="109"/>
      <c r="HP279" s="109"/>
      <c r="HQ279" s="109"/>
      <c r="HR279" s="109"/>
      <c r="HS279" s="109"/>
      <c r="HT279" s="109"/>
      <c r="HU279" s="109"/>
      <c r="HV279" s="109"/>
      <c r="HW279" s="109"/>
      <c r="HX279" s="109"/>
      <c r="HY279" s="109"/>
      <c r="HZ279" s="109"/>
      <c r="IA279" s="109"/>
      <c r="IB279" s="109"/>
      <c r="IC279" s="109"/>
      <c r="ID279" s="109"/>
      <c r="IE279" s="109"/>
      <c r="IF279" s="109"/>
      <c r="IG279" s="109"/>
      <c r="IH279" s="109"/>
      <c r="II279" s="109"/>
      <c r="IJ279" s="109"/>
      <c r="IK279" s="109"/>
      <c r="IL279" s="109"/>
      <c r="IM279" s="109"/>
      <c r="IN279" s="109"/>
      <c r="IO279" s="109"/>
      <c r="IP279" s="109"/>
      <c r="IQ279" s="109"/>
      <c r="IR279" s="109"/>
      <c r="IS279" s="109"/>
      <c r="IT279" s="109"/>
      <c r="IU279" s="109"/>
      <c r="IV279" s="109"/>
      <c r="IW279" s="109"/>
      <c r="IX279" s="109"/>
      <c r="IY279" s="109"/>
      <c r="IZ279" s="109"/>
    </row>
    <row r="280" s="107" customFormat="1" ht="30" customHeight="1" spans="1:260">
      <c r="A280" s="166" t="s">
        <v>3488</v>
      </c>
      <c r="B280" s="128"/>
      <c r="C280" s="128"/>
      <c r="D280" s="124">
        <f t="shared" si="39"/>
        <v>27.48</v>
      </c>
      <c r="E280" s="141">
        <f t="shared" ref="E280:K280" si="54">E281</f>
        <v>27.48</v>
      </c>
      <c r="F280" s="141">
        <f t="shared" si="54"/>
        <v>0</v>
      </c>
      <c r="G280" s="141">
        <f t="shared" si="54"/>
        <v>0</v>
      </c>
      <c r="H280" s="141">
        <f t="shared" si="54"/>
        <v>0</v>
      </c>
      <c r="I280" s="141">
        <f t="shared" si="54"/>
        <v>0</v>
      </c>
      <c r="J280" s="141">
        <f t="shared" si="54"/>
        <v>27.48</v>
      </c>
      <c r="K280" s="141">
        <f t="shared" si="54"/>
        <v>0</v>
      </c>
      <c r="L280" s="181"/>
      <c r="M280" s="181"/>
      <c r="N280" s="160"/>
      <c r="O280" s="160"/>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c r="CM280" s="109"/>
      <c r="CN280" s="109"/>
      <c r="CO280" s="109"/>
      <c r="CP280" s="109"/>
      <c r="CQ280" s="109"/>
      <c r="CR280" s="109"/>
      <c r="CS280" s="109"/>
      <c r="CT280" s="109"/>
      <c r="CU280" s="109"/>
      <c r="CV280" s="109"/>
      <c r="CW280" s="109"/>
      <c r="CX280" s="109"/>
      <c r="CY280" s="109"/>
      <c r="CZ280" s="109"/>
      <c r="DA280" s="109"/>
      <c r="DB280" s="109"/>
      <c r="DC280" s="109"/>
      <c r="DD280" s="109"/>
      <c r="DE280" s="109"/>
      <c r="DF280" s="109"/>
      <c r="DG280" s="109"/>
      <c r="DH280" s="109"/>
      <c r="DI280" s="109"/>
      <c r="DJ280" s="109"/>
      <c r="DK280" s="109"/>
      <c r="DL280" s="109"/>
      <c r="DM280" s="109"/>
      <c r="DN280" s="109"/>
      <c r="DO280" s="109"/>
      <c r="DP280" s="109"/>
      <c r="DQ280" s="109"/>
      <c r="DR280" s="109"/>
      <c r="DS280" s="109"/>
      <c r="DT280" s="109"/>
      <c r="DU280" s="109"/>
      <c r="DV280" s="109"/>
      <c r="DW280" s="109"/>
      <c r="DX280" s="109"/>
      <c r="DY280" s="109"/>
      <c r="DZ280" s="109"/>
      <c r="EA280" s="109"/>
      <c r="EB280" s="109"/>
      <c r="EC280" s="109"/>
      <c r="ED280" s="109"/>
      <c r="EE280" s="109"/>
      <c r="EF280" s="109"/>
      <c r="EG280" s="109"/>
      <c r="EH280" s="109"/>
      <c r="EI280" s="109"/>
      <c r="EJ280" s="109"/>
      <c r="EK280" s="109"/>
      <c r="EL280" s="109"/>
      <c r="EM280" s="109"/>
      <c r="EN280" s="109"/>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c r="GO280" s="109"/>
      <c r="GP280" s="109"/>
      <c r="GQ280" s="109"/>
      <c r="GR280" s="109"/>
      <c r="GS280" s="109"/>
      <c r="GT280" s="109"/>
      <c r="GU280" s="109"/>
      <c r="GV280" s="109"/>
      <c r="GW280" s="109"/>
      <c r="GX280" s="109"/>
      <c r="GY280" s="109"/>
      <c r="GZ280" s="109"/>
      <c r="HA280" s="109"/>
      <c r="HB280" s="109"/>
      <c r="HC280" s="109"/>
      <c r="HD280" s="109"/>
      <c r="HE280" s="109"/>
      <c r="HF280" s="109"/>
      <c r="HG280" s="109"/>
      <c r="HH280" s="109"/>
      <c r="HI280" s="109"/>
      <c r="HJ280" s="109"/>
      <c r="HK280" s="109"/>
      <c r="HL280" s="109"/>
      <c r="HM280" s="109"/>
      <c r="HN280" s="109"/>
      <c r="HO280" s="109"/>
      <c r="HP280" s="109"/>
      <c r="HQ280" s="109"/>
      <c r="HR280" s="109"/>
      <c r="HS280" s="109"/>
      <c r="HT280" s="109"/>
      <c r="HU280" s="109"/>
      <c r="HV280" s="109"/>
      <c r="HW280" s="109"/>
      <c r="HX280" s="109"/>
      <c r="HY280" s="109"/>
      <c r="HZ280" s="109"/>
      <c r="IA280" s="109"/>
      <c r="IB280" s="109"/>
      <c r="IC280" s="109"/>
      <c r="ID280" s="109"/>
      <c r="IE280" s="109"/>
      <c r="IF280" s="109"/>
      <c r="IG280" s="109"/>
      <c r="IH280" s="109"/>
      <c r="II280" s="109"/>
      <c r="IJ280" s="109"/>
      <c r="IK280" s="109"/>
      <c r="IL280" s="109"/>
      <c r="IM280" s="109"/>
      <c r="IN280" s="109"/>
      <c r="IO280" s="109"/>
      <c r="IP280" s="109"/>
      <c r="IQ280" s="109"/>
      <c r="IR280" s="109"/>
      <c r="IS280" s="109"/>
      <c r="IT280" s="109"/>
      <c r="IU280" s="109"/>
      <c r="IV280" s="109"/>
      <c r="IW280" s="109"/>
      <c r="IX280" s="109"/>
      <c r="IY280" s="109"/>
      <c r="IZ280" s="109"/>
    </row>
    <row r="281" s="107" customFormat="1" ht="30" customHeight="1" spans="1:260">
      <c r="A281" s="227" t="s">
        <v>3489</v>
      </c>
      <c r="B281" s="208"/>
      <c r="C281" s="208"/>
      <c r="D281" s="124">
        <f t="shared" si="39"/>
        <v>27.48</v>
      </c>
      <c r="E281" s="209">
        <f t="shared" ref="E281:K281" si="55">E282</f>
        <v>27.48</v>
      </c>
      <c r="F281" s="209">
        <f t="shared" si="55"/>
        <v>0</v>
      </c>
      <c r="G281" s="209">
        <f t="shared" si="55"/>
        <v>0</v>
      </c>
      <c r="H281" s="209">
        <f t="shared" si="55"/>
        <v>0</v>
      </c>
      <c r="I281" s="209">
        <f t="shared" si="55"/>
        <v>0</v>
      </c>
      <c r="J281" s="209">
        <f t="shared" si="55"/>
        <v>27.48</v>
      </c>
      <c r="K281" s="209">
        <f t="shared" si="55"/>
        <v>0</v>
      </c>
      <c r="L281" s="227"/>
      <c r="M281" s="208"/>
      <c r="N281" s="227"/>
      <c r="O281" s="160"/>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c r="CM281" s="109"/>
      <c r="CN281" s="109"/>
      <c r="CO281" s="109"/>
      <c r="CP281" s="109"/>
      <c r="CQ281" s="109"/>
      <c r="CR281" s="109"/>
      <c r="CS281" s="109"/>
      <c r="CT281" s="109"/>
      <c r="CU281" s="109"/>
      <c r="CV281" s="109"/>
      <c r="CW281" s="109"/>
      <c r="CX281" s="109"/>
      <c r="CY281" s="109"/>
      <c r="CZ281" s="109"/>
      <c r="DA281" s="109"/>
      <c r="DB281" s="109"/>
      <c r="DC281" s="109"/>
      <c r="DD281" s="109"/>
      <c r="DE281" s="109"/>
      <c r="DF281" s="109"/>
      <c r="DG281" s="109"/>
      <c r="DH281" s="109"/>
      <c r="DI281" s="109"/>
      <c r="DJ281" s="109"/>
      <c r="DK281" s="109"/>
      <c r="DL281" s="109"/>
      <c r="DM281" s="109"/>
      <c r="DN281" s="109"/>
      <c r="DO281" s="109"/>
      <c r="DP281" s="109"/>
      <c r="DQ281" s="109"/>
      <c r="DR281" s="109"/>
      <c r="DS281" s="109"/>
      <c r="DT281" s="109"/>
      <c r="DU281" s="109"/>
      <c r="DV281" s="109"/>
      <c r="DW281" s="109"/>
      <c r="DX281" s="109"/>
      <c r="DY281" s="109"/>
      <c r="DZ281" s="109"/>
      <c r="EA281" s="109"/>
      <c r="EB281" s="109"/>
      <c r="EC281" s="109"/>
      <c r="ED281" s="109"/>
      <c r="EE281" s="109"/>
      <c r="EF281" s="109"/>
      <c r="EG281" s="109"/>
      <c r="EH281" s="109"/>
      <c r="EI281" s="109"/>
      <c r="EJ281" s="109"/>
      <c r="EK281" s="109"/>
      <c r="EL281" s="109"/>
      <c r="EM281" s="109"/>
      <c r="EN281" s="109"/>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c r="GO281" s="109"/>
      <c r="GP281" s="109"/>
      <c r="GQ281" s="109"/>
      <c r="GR281" s="109"/>
      <c r="GS281" s="109"/>
      <c r="GT281" s="109"/>
      <c r="GU281" s="109"/>
      <c r="GV281" s="109"/>
      <c r="GW281" s="109"/>
      <c r="GX281" s="109"/>
      <c r="GY281" s="109"/>
      <c r="GZ281" s="109"/>
      <c r="HA281" s="109"/>
      <c r="HB281" s="109"/>
      <c r="HC281" s="109"/>
      <c r="HD281" s="109"/>
      <c r="HE281" s="109"/>
      <c r="HF281" s="109"/>
      <c r="HG281" s="109"/>
      <c r="HH281" s="109"/>
      <c r="HI281" s="109"/>
      <c r="HJ281" s="109"/>
      <c r="HK281" s="109"/>
      <c r="HL281" s="109"/>
      <c r="HM281" s="109"/>
      <c r="HN281" s="109"/>
      <c r="HO281" s="109"/>
      <c r="HP281" s="109"/>
      <c r="HQ281" s="109"/>
      <c r="HR281" s="109"/>
      <c r="HS281" s="109"/>
      <c r="HT281" s="109"/>
      <c r="HU281" s="109"/>
      <c r="HV281" s="109"/>
      <c r="HW281" s="109"/>
      <c r="HX281" s="109"/>
      <c r="HY281" s="109"/>
      <c r="HZ281" s="109"/>
      <c r="IA281" s="109"/>
      <c r="IB281" s="109"/>
      <c r="IC281" s="109"/>
      <c r="ID281" s="109"/>
      <c r="IE281" s="109"/>
      <c r="IF281" s="109"/>
      <c r="IG281" s="109"/>
      <c r="IH281" s="109"/>
      <c r="II281" s="109"/>
      <c r="IJ281" s="109"/>
      <c r="IK281" s="109"/>
      <c r="IL281" s="109"/>
      <c r="IM281" s="109"/>
      <c r="IN281" s="109"/>
      <c r="IO281" s="109"/>
      <c r="IP281" s="109"/>
      <c r="IQ281" s="109"/>
      <c r="IR281" s="109"/>
      <c r="IS281" s="109"/>
      <c r="IT281" s="109"/>
      <c r="IU281" s="109"/>
      <c r="IV281" s="109"/>
      <c r="IW281" s="109"/>
      <c r="IX281" s="109"/>
      <c r="IY281" s="109"/>
      <c r="IZ281" s="109"/>
    </row>
    <row r="282" ht="44" customHeight="1" spans="1:15">
      <c r="A282" s="128" t="s">
        <v>3490</v>
      </c>
      <c r="B282" s="128"/>
      <c r="C282" s="128" t="s">
        <v>3491</v>
      </c>
      <c r="D282" s="124">
        <f t="shared" si="39"/>
        <v>27.48</v>
      </c>
      <c r="E282" s="141">
        <v>27.48</v>
      </c>
      <c r="F282" s="137"/>
      <c r="G282" s="137"/>
      <c r="H282" s="137"/>
      <c r="I282" s="241"/>
      <c r="J282" s="141">
        <v>27.48</v>
      </c>
      <c r="K282" s="137"/>
      <c r="L282" s="133" t="s">
        <v>3492</v>
      </c>
      <c r="M282" s="128" t="s">
        <v>3422</v>
      </c>
      <c r="N282" s="160" t="s">
        <v>3493</v>
      </c>
      <c r="O282" s="160"/>
    </row>
  </sheetData>
  <autoFilter ref="A5:IZ282">
    <extLst/>
  </autoFilter>
  <mergeCells count="7">
    <mergeCell ref="A2:M2"/>
    <mergeCell ref="N4:O4"/>
    <mergeCell ref="A229:A230"/>
    <mergeCell ref="C229:C230"/>
    <mergeCell ref="M229:M230"/>
    <mergeCell ref="N229:N230"/>
    <mergeCell ref="O229:O230"/>
  </mergeCells>
  <printOptions horizontalCentered="1"/>
  <pageMargins left="0.388888888888889" right="0.388888888888889" top="0.393055555555556" bottom="0.393055555555556" header="0.30625" footer="0.109027777777778"/>
  <pageSetup paperSize="9" scale="65" firstPageNumber="33" fitToHeight="0" orientation="landscape" useFirstPageNumber="1" horizontalDpi="600" verticalDpi="600"/>
  <headerFooter alignWithMargins="0">
    <oddFooter>&amp;C&amp;14&amp;B&amp;P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pane xSplit="7" ySplit="6" topLeftCell="H7" activePane="bottomRight" state="frozen"/>
      <selection/>
      <selection pane="topRight"/>
      <selection pane="bottomLeft"/>
      <selection pane="bottomRight" activeCell="F6" sqref="F6"/>
    </sheetView>
  </sheetViews>
  <sheetFormatPr defaultColWidth="9" defaultRowHeight="20.1" customHeight="1"/>
  <cols>
    <col min="1" max="1" width="6.25" style="76" customWidth="1"/>
    <col min="2" max="2" width="15.5" style="76" customWidth="1"/>
    <col min="3" max="3" width="16.25" style="77" customWidth="1"/>
    <col min="4" max="4" width="13.875" style="77" customWidth="1"/>
    <col min="5" max="5" width="9.75" style="78" customWidth="1"/>
    <col min="6" max="6" width="9.375" style="76" customWidth="1"/>
    <col min="7" max="7" width="17.75" style="76" customWidth="1"/>
    <col min="8" max="8" width="42.5" style="76" customWidth="1"/>
    <col min="9" max="9" width="10.375" style="79" customWidth="1"/>
    <col min="10" max="16384" width="9" style="76"/>
  </cols>
  <sheetData>
    <row r="1" ht="11.25" customHeight="1"/>
    <row r="2" ht="27.75" customHeight="1" spans="1:2">
      <c r="A2" s="80" t="s">
        <v>18</v>
      </c>
      <c r="B2" s="80"/>
    </row>
    <row r="3" ht="35.25" customHeight="1" spans="1:9">
      <c r="A3" s="81" t="s">
        <v>3494</v>
      </c>
      <c r="B3" s="78"/>
      <c r="C3" s="78"/>
      <c r="D3" s="78"/>
      <c r="E3" s="81"/>
      <c r="F3" s="78"/>
      <c r="G3" s="78"/>
      <c r="H3" s="78"/>
      <c r="I3" s="78"/>
    </row>
    <row r="4" ht="18.75" customHeight="1" spans="8:9">
      <c r="H4" s="82" t="s">
        <v>25</v>
      </c>
      <c r="I4" s="82"/>
    </row>
    <row r="5" ht="49.5" customHeight="1" spans="1:9">
      <c r="A5" s="83" t="s">
        <v>3495</v>
      </c>
      <c r="B5" s="84"/>
      <c r="C5" s="84"/>
      <c r="D5" s="84"/>
      <c r="E5" s="84"/>
      <c r="F5" s="84"/>
      <c r="G5" s="84"/>
      <c r="H5" s="85"/>
      <c r="I5" s="103" t="s">
        <v>3496</v>
      </c>
    </row>
    <row r="6" s="74" customFormat="1" ht="37.5" customHeight="1" spans="1:9">
      <c r="A6" s="86" t="s">
        <v>3497</v>
      </c>
      <c r="B6" s="86" t="s">
        <v>3498</v>
      </c>
      <c r="C6" s="87" t="s">
        <v>2877</v>
      </c>
      <c r="D6" s="57" t="s">
        <v>3499</v>
      </c>
      <c r="E6" s="88" t="s">
        <v>3500</v>
      </c>
      <c r="F6" s="86" t="s">
        <v>3501</v>
      </c>
      <c r="G6" s="86" t="s">
        <v>3502</v>
      </c>
      <c r="H6" s="57" t="s">
        <v>3503</v>
      </c>
      <c r="I6" s="104"/>
    </row>
    <row r="7" s="74" customFormat="1" ht="160" customHeight="1" spans="1:9">
      <c r="A7" s="86">
        <v>1</v>
      </c>
      <c r="B7" s="89" t="s">
        <v>3504</v>
      </c>
      <c r="C7" s="89" t="s">
        <v>3505</v>
      </c>
      <c r="D7" s="90" t="s">
        <v>3506</v>
      </c>
      <c r="E7" s="91">
        <v>10000</v>
      </c>
      <c r="F7" s="92" t="s">
        <v>3507</v>
      </c>
      <c r="G7" s="93" t="s">
        <v>3508</v>
      </c>
      <c r="H7" s="94" t="s">
        <v>3509</v>
      </c>
      <c r="I7" s="105"/>
    </row>
    <row r="8" s="75" customFormat="1" ht="26" customHeight="1" spans="1:9">
      <c r="A8" s="86"/>
      <c r="B8" s="89"/>
      <c r="C8" s="95"/>
      <c r="D8" s="90"/>
      <c r="E8" s="96"/>
      <c r="F8" s="92"/>
      <c r="G8" s="93"/>
      <c r="H8" s="94"/>
      <c r="I8" s="105"/>
    </row>
    <row r="9" ht="36.75" customHeight="1" spans="1:9">
      <c r="A9" s="97"/>
      <c r="B9" s="97"/>
      <c r="C9" s="98" t="s">
        <v>3510</v>
      </c>
      <c r="D9" s="99"/>
      <c r="E9" s="100">
        <f>SUM(E7:E8)</f>
        <v>10000</v>
      </c>
      <c r="F9" s="101"/>
      <c r="G9" s="101"/>
      <c r="H9" s="102"/>
      <c r="I9" s="106"/>
    </row>
  </sheetData>
  <mergeCells count="5">
    <mergeCell ref="A2:B2"/>
    <mergeCell ref="A3:I3"/>
    <mergeCell ref="H4:I4"/>
    <mergeCell ref="A5:H5"/>
    <mergeCell ref="I5:I6"/>
  </mergeCells>
  <printOptions horizontalCentered="1"/>
  <pageMargins left="0.349305555555556" right="0.2" top="0.388888888888889" bottom="0.2" header="0.0777777777777778" footer="0.2"/>
  <pageSetup paperSize="9" scale="85" firstPageNumber="49" orientation="landscape" useFirstPageNumber="1" horizontalDpi="600" verticalDpi="600"/>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topLeftCell="A6" workbookViewId="0">
      <selection activeCell="F19" sqref="F19"/>
    </sheetView>
  </sheetViews>
  <sheetFormatPr defaultColWidth="9" defaultRowHeight="13.5"/>
  <cols>
    <col min="1" max="1" width="6.75" style="48" customWidth="1"/>
    <col min="2" max="2" width="15.625" style="48" customWidth="1"/>
    <col min="3" max="3" width="19.625" style="48" customWidth="1"/>
    <col min="4" max="4" width="52.625" style="48" customWidth="1"/>
    <col min="5" max="5" width="13.5" style="48" customWidth="1"/>
    <col min="6" max="6" width="20.375" style="48" customWidth="1"/>
    <col min="7" max="8" width="13.125" style="48" customWidth="1"/>
    <col min="9" max="9" width="14.625" style="48" customWidth="1"/>
    <col min="10" max="16384" width="9" style="48"/>
  </cols>
  <sheetData>
    <row r="2" ht="20.1" customHeight="1" spans="1:1">
      <c r="A2" s="49" t="s">
        <v>20</v>
      </c>
    </row>
    <row r="3" ht="27" customHeight="1" spans="1:9">
      <c r="A3" s="50" t="s">
        <v>3511</v>
      </c>
      <c r="B3" s="50"/>
      <c r="C3" s="50"/>
      <c r="D3" s="50"/>
      <c r="E3" s="50"/>
      <c r="F3" s="50"/>
      <c r="G3" s="50"/>
      <c r="H3" s="50"/>
      <c r="I3" s="50"/>
    </row>
    <row r="4" spans="1:9">
      <c r="A4" s="51"/>
      <c r="B4" s="51"/>
      <c r="C4" s="51"/>
      <c r="D4" s="51"/>
      <c r="E4" s="51"/>
      <c r="F4" s="51"/>
      <c r="G4" s="52" t="s">
        <v>25</v>
      </c>
      <c r="H4" s="52"/>
      <c r="I4" s="52"/>
    </row>
    <row r="5" ht="79" customHeight="1" spans="1:9">
      <c r="A5" s="53" t="s">
        <v>3512</v>
      </c>
      <c r="B5" s="54"/>
      <c r="C5" s="54"/>
      <c r="D5" s="54"/>
      <c r="E5" s="54"/>
      <c r="F5" s="54"/>
      <c r="G5" s="54"/>
      <c r="H5" s="55"/>
      <c r="I5" s="71" t="s">
        <v>3513</v>
      </c>
    </row>
    <row r="6" ht="42" customHeight="1" spans="1:9">
      <c r="A6" s="56" t="s">
        <v>3497</v>
      </c>
      <c r="B6" s="56" t="s">
        <v>3498</v>
      </c>
      <c r="C6" s="56" t="s">
        <v>2877</v>
      </c>
      <c r="D6" s="57" t="s">
        <v>3503</v>
      </c>
      <c r="E6" s="56" t="s">
        <v>3514</v>
      </c>
      <c r="F6" s="56" t="s">
        <v>3502</v>
      </c>
      <c r="G6" s="56" t="s">
        <v>3515</v>
      </c>
      <c r="H6" s="56" t="s">
        <v>3516</v>
      </c>
      <c r="I6" s="72"/>
    </row>
    <row r="7" ht="58" customHeight="1" spans="1:9">
      <c r="A7" s="58">
        <v>1</v>
      </c>
      <c r="B7" s="59" t="s">
        <v>3517</v>
      </c>
      <c r="C7" s="59" t="s">
        <v>3518</v>
      </c>
      <c r="D7" s="60" t="s">
        <v>3519</v>
      </c>
      <c r="E7" s="61">
        <v>1000</v>
      </c>
      <c r="F7" s="58" t="s">
        <v>3520</v>
      </c>
      <c r="G7" s="58" t="s">
        <v>3521</v>
      </c>
      <c r="H7" s="58" t="s">
        <v>3522</v>
      </c>
      <c r="I7" s="58"/>
    </row>
    <row r="8" ht="337" customHeight="1" spans="1:9">
      <c r="A8" s="58">
        <v>2</v>
      </c>
      <c r="B8" s="59" t="s">
        <v>3176</v>
      </c>
      <c r="C8" s="59" t="s">
        <v>3523</v>
      </c>
      <c r="D8" s="60" t="s">
        <v>3524</v>
      </c>
      <c r="E8" s="61">
        <v>2000</v>
      </c>
      <c r="F8" s="58" t="s">
        <v>3520</v>
      </c>
      <c r="G8" s="58" t="s">
        <v>3521</v>
      </c>
      <c r="H8" s="58" t="s">
        <v>3525</v>
      </c>
      <c r="I8" s="58"/>
    </row>
    <row r="9" ht="81" customHeight="1" spans="1:9">
      <c r="A9" s="58">
        <v>3</v>
      </c>
      <c r="B9" s="59" t="s">
        <v>3526</v>
      </c>
      <c r="C9" s="59" t="s">
        <v>3527</v>
      </c>
      <c r="D9" s="60" t="s">
        <v>3528</v>
      </c>
      <c r="E9" s="61">
        <v>1000</v>
      </c>
      <c r="F9" s="58" t="s">
        <v>3520</v>
      </c>
      <c r="G9" s="58" t="s">
        <v>3521</v>
      </c>
      <c r="H9" s="58" t="s">
        <v>3529</v>
      </c>
      <c r="I9" s="58"/>
    </row>
    <row r="10" ht="58" customHeight="1" spans="1:9">
      <c r="A10" s="58">
        <v>4</v>
      </c>
      <c r="B10" s="59" t="s">
        <v>3530</v>
      </c>
      <c r="C10" s="59" t="s">
        <v>3531</v>
      </c>
      <c r="D10" s="60" t="s">
        <v>3532</v>
      </c>
      <c r="E10" s="61">
        <v>2000</v>
      </c>
      <c r="F10" s="58" t="s">
        <v>3520</v>
      </c>
      <c r="G10" s="58" t="s">
        <v>3521</v>
      </c>
      <c r="H10" s="58" t="s">
        <v>3522</v>
      </c>
      <c r="I10" s="58"/>
    </row>
    <row r="11" ht="58" customHeight="1" spans="1:9">
      <c r="A11" s="58">
        <v>5</v>
      </c>
      <c r="B11" s="59" t="s">
        <v>3176</v>
      </c>
      <c r="C11" s="59" t="s">
        <v>3533</v>
      </c>
      <c r="D11" s="60" t="s">
        <v>3534</v>
      </c>
      <c r="E11" s="61">
        <v>5000</v>
      </c>
      <c r="F11" s="58" t="s">
        <v>3520</v>
      </c>
      <c r="G11" s="58" t="s">
        <v>3521</v>
      </c>
      <c r="H11" s="58" t="s">
        <v>3525</v>
      </c>
      <c r="I11" s="58"/>
    </row>
    <row r="12" ht="69" customHeight="1" spans="1:9">
      <c r="A12" s="58">
        <v>6</v>
      </c>
      <c r="B12" s="59" t="s">
        <v>3121</v>
      </c>
      <c r="C12" s="59" t="s">
        <v>3535</v>
      </c>
      <c r="D12" s="60" t="s">
        <v>3536</v>
      </c>
      <c r="E12" s="61">
        <v>4000</v>
      </c>
      <c r="F12" s="58" t="s">
        <v>3520</v>
      </c>
      <c r="G12" s="58" t="s">
        <v>3521</v>
      </c>
      <c r="H12" s="58" t="s">
        <v>3537</v>
      </c>
      <c r="I12" s="58"/>
    </row>
    <row r="13" ht="66" customHeight="1" spans="1:9">
      <c r="A13" s="58">
        <v>7</v>
      </c>
      <c r="B13" s="59" t="s">
        <v>3530</v>
      </c>
      <c r="C13" s="59" t="s">
        <v>3538</v>
      </c>
      <c r="D13" s="60" t="s">
        <v>3539</v>
      </c>
      <c r="E13" s="61">
        <v>3000</v>
      </c>
      <c r="F13" s="58" t="s">
        <v>3520</v>
      </c>
      <c r="G13" s="58" t="s">
        <v>3521</v>
      </c>
      <c r="H13" s="58" t="s">
        <v>3522</v>
      </c>
      <c r="I13" s="58"/>
    </row>
    <row r="14" ht="73" customHeight="1" spans="1:9">
      <c r="A14" s="58">
        <v>8</v>
      </c>
      <c r="B14" s="59" t="s">
        <v>3540</v>
      </c>
      <c r="C14" s="59" t="s">
        <v>3541</v>
      </c>
      <c r="D14" s="60" t="s">
        <v>3542</v>
      </c>
      <c r="E14" s="61">
        <v>2000</v>
      </c>
      <c r="F14" s="58" t="s">
        <v>3520</v>
      </c>
      <c r="G14" s="58" t="s">
        <v>3521</v>
      </c>
      <c r="H14" s="58" t="s">
        <v>3522</v>
      </c>
      <c r="I14" s="58"/>
    </row>
    <row r="15" ht="58" customHeight="1" spans="1:9">
      <c r="A15" s="58">
        <v>9</v>
      </c>
      <c r="B15" s="59" t="s">
        <v>3504</v>
      </c>
      <c r="C15" s="59" t="s">
        <v>3543</v>
      </c>
      <c r="D15" s="60" t="s">
        <v>3544</v>
      </c>
      <c r="E15" s="61">
        <v>5000</v>
      </c>
      <c r="F15" s="58" t="s">
        <v>3520</v>
      </c>
      <c r="G15" s="58" t="s">
        <v>3521</v>
      </c>
      <c r="H15" s="58" t="s">
        <v>3529</v>
      </c>
      <c r="I15" s="58"/>
    </row>
    <row r="16" ht="66" customHeight="1" spans="1:9">
      <c r="A16" s="58">
        <v>10</v>
      </c>
      <c r="B16" s="59" t="s">
        <v>3545</v>
      </c>
      <c r="C16" s="59" t="s">
        <v>3546</v>
      </c>
      <c r="D16" s="60" t="s">
        <v>3547</v>
      </c>
      <c r="E16" s="62">
        <v>5000</v>
      </c>
      <c r="F16" s="58" t="s">
        <v>3520</v>
      </c>
      <c r="G16" s="58" t="s">
        <v>3521</v>
      </c>
      <c r="H16" s="58" t="s">
        <v>3548</v>
      </c>
      <c r="I16" s="58"/>
    </row>
    <row r="17" ht="342" customHeight="1" spans="1:9">
      <c r="A17" s="58">
        <v>11</v>
      </c>
      <c r="B17" s="59" t="s">
        <v>3545</v>
      </c>
      <c r="C17" s="59" t="s">
        <v>3549</v>
      </c>
      <c r="D17" s="60" t="s">
        <v>3550</v>
      </c>
      <c r="E17" s="62">
        <v>3500</v>
      </c>
      <c r="F17" s="58" t="s">
        <v>3520</v>
      </c>
      <c r="G17" s="58" t="s">
        <v>3521</v>
      </c>
      <c r="H17" s="58" t="s">
        <v>3548</v>
      </c>
      <c r="I17" s="58"/>
    </row>
    <row r="18" ht="86" customHeight="1" spans="1:9">
      <c r="A18" s="58">
        <v>12</v>
      </c>
      <c r="B18" s="59" t="s">
        <v>3545</v>
      </c>
      <c r="C18" s="59" t="s">
        <v>3551</v>
      </c>
      <c r="D18" s="60" t="s">
        <v>3552</v>
      </c>
      <c r="E18" s="62">
        <v>27300</v>
      </c>
      <c r="F18" s="58" t="s">
        <v>3520</v>
      </c>
      <c r="G18" s="58" t="s">
        <v>3521</v>
      </c>
      <c r="H18" s="58" t="s">
        <v>3548</v>
      </c>
      <c r="I18" s="58"/>
    </row>
    <row r="19" ht="339" customHeight="1" spans="1:9">
      <c r="A19" s="58">
        <v>13</v>
      </c>
      <c r="B19" s="59" t="s">
        <v>3176</v>
      </c>
      <c r="C19" s="59" t="s">
        <v>3523</v>
      </c>
      <c r="D19" s="60" t="s">
        <v>3524</v>
      </c>
      <c r="E19" s="62">
        <v>11000</v>
      </c>
      <c r="F19" s="58" t="s">
        <v>3520</v>
      </c>
      <c r="G19" s="58" t="s">
        <v>3521</v>
      </c>
      <c r="H19" s="58" t="s">
        <v>3525</v>
      </c>
      <c r="I19" s="58"/>
    </row>
    <row r="20" ht="73" customHeight="1" spans="1:9">
      <c r="A20" s="58">
        <v>14</v>
      </c>
      <c r="B20" s="59" t="s">
        <v>3176</v>
      </c>
      <c r="C20" s="59" t="s">
        <v>3533</v>
      </c>
      <c r="D20" s="60" t="s">
        <v>3534</v>
      </c>
      <c r="E20" s="62">
        <v>1000</v>
      </c>
      <c r="F20" s="58" t="s">
        <v>3520</v>
      </c>
      <c r="G20" s="58" t="s">
        <v>3521</v>
      </c>
      <c r="H20" s="58" t="s">
        <v>3525</v>
      </c>
      <c r="I20" s="58"/>
    </row>
    <row r="21" ht="108" customHeight="1" spans="1:9">
      <c r="A21" s="58">
        <v>15</v>
      </c>
      <c r="B21" s="59" t="s">
        <v>3540</v>
      </c>
      <c r="C21" s="59" t="s">
        <v>3553</v>
      </c>
      <c r="D21" s="60" t="s">
        <v>3554</v>
      </c>
      <c r="E21" s="62">
        <v>3000</v>
      </c>
      <c r="F21" s="58" t="s">
        <v>3520</v>
      </c>
      <c r="G21" s="58" t="s">
        <v>3521</v>
      </c>
      <c r="H21" s="58" t="s">
        <v>3522</v>
      </c>
      <c r="I21" s="58"/>
    </row>
    <row r="22" ht="30" customHeight="1" spans="1:9">
      <c r="A22" s="63"/>
      <c r="B22" s="64"/>
      <c r="C22" s="64"/>
      <c r="D22" s="64"/>
      <c r="E22" s="65"/>
      <c r="F22" s="58"/>
      <c r="G22" s="58"/>
      <c r="H22" s="58"/>
      <c r="I22" s="58"/>
    </row>
    <row r="23" ht="35.25" customHeight="1" spans="1:9">
      <c r="A23" s="66" t="s">
        <v>3555</v>
      </c>
      <c r="B23" s="67"/>
      <c r="C23" s="68"/>
      <c r="D23" s="68"/>
      <c r="E23" s="61">
        <f>SUM(E7:E22)</f>
        <v>75800</v>
      </c>
      <c r="F23" s="58"/>
      <c r="G23" s="58"/>
      <c r="H23" s="69"/>
      <c r="I23" s="73"/>
    </row>
    <row r="24" ht="26.1" customHeight="1" spans="1:3">
      <c r="A24" s="48" t="s">
        <v>3556</v>
      </c>
      <c r="B24" s="70" t="s">
        <v>3557</v>
      </c>
      <c r="C24" s="70"/>
    </row>
    <row r="25" ht="45" customHeight="1" spans="2:9">
      <c r="B25" s="70" t="s">
        <v>3558</v>
      </c>
      <c r="C25" s="70"/>
      <c r="D25" s="70"/>
      <c r="E25" s="70"/>
      <c r="F25" s="70"/>
      <c r="G25" s="70"/>
      <c r="H25" s="70"/>
      <c r="I25" s="70"/>
    </row>
  </sheetData>
  <mergeCells count="7">
    <mergeCell ref="A3:I3"/>
    <mergeCell ref="G4:I4"/>
    <mergeCell ref="A5:H5"/>
    <mergeCell ref="A23:C23"/>
    <mergeCell ref="B24:C24"/>
    <mergeCell ref="B25:I25"/>
    <mergeCell ref="I5:I6"/>
  </mergeCells>
  <printOptions horizontalCentered="1"/>
  <pageMargins left="0.554166666666667" right="0.554166666666667" top="0.310416666666667" bottom="0.590277777777778" header="0.511805555555556" footer="0.511805555555556"/>
  <pageSetup paperSize="9" scale="80" firstPageNumber="50" orientation="landscape" useFirstPageNumber="1" horizontalDpi="600" verticalDpi="600"/>
  <headerFooter>
    <oddFooter>&amp;C&amp;14&amp;B&amp;P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J6" sqref="J6"/>
    </sheetView>
  </sheetViews>
  <sheetFormatPr defaultColWidth="9" defaultRowHeight="13.5"/>
  <cols>
    <col min="1" max="1" width="7.125" style="1" customWidth="1"/>
    <col min="2" max="2" width="28.625" style="1" customWidth="1"/>
    <col min="3" max="3" width="10.25" style="1" customWidth="1"/>
    <col min="4" max="5" width="8.375" style="1" customWidth="1"/>
    <col min="6" max="6" width="9" style="1" customWidth="1"/>
    <col min="7" max="7" width="7.125" style="1" customWidth="1"/>
    <col min="8" max="8" width="12.625" style="1" customWidth="1"/>
    <col min="9" max="9" width="12.25" style="1" customWidth="1"/>
    <col min="10" max="11" width="9" style="1"/>
    <col min="12" max="12" width="12.375" style="1" customWidth="1"/>
    <col min="13" max="16384" width="9" style="1"/>
  </cols>
  <sheetData>
    <row r="1" ht="16" customHeight="1" spans="1:1">
      <c r="A1" s="2" t="s">
        <v>22</v>
      </c>
    </row>
    <row r="2" ht="24" customHeight="1" spans="1:12">
      <c r="A2" s="3" t="s">
        <v>3559</v>
      </c>
      <c r="B2" s="3"/>
      <c r="C2" s="3"/>
      <c r="D2" s="3"/>
      <c r="E2" s="3"/>
      <c r="F2" s="3"/>
      <c r="G2" s="3"/>
      <c r="H2" s="3"/>
      <c r="I2" s="3"/>
      <c r="J2" s="3"/>
      <c r="K2" s="3"/>
      <c r="L2" s="3"/>
    </row>
    <row r="3" spans="12:12">
      <c r="L3" s="41" t="s">
        <v>25</v>
      </c>
    </row>
    <row r="4" ht="88" customHeight="1" spans="1:12">
      <c r="A4" s="4" t="s">
        <v>3560</v>
      </c>
      <c r="B4" s="5" t="s">
        <v>3561</v>
      </c>
      <c r="C4" s="5"/>
      <c r="D4" s="5"/>
      <c r="E4" s="5" t="s">
        <v>3562</v>
      </c>
      <c r="F4" s="5" t="s">
        <v>3563</v>
      </c>
      <c r="G4" s="5"/>
      <c r="H4" s="5"/>
      <c r="I4" s="5"/>
      <c r="J4" s="5"/>
      <c r="K4" s="5"/>
      <c r="L4" s="5"/>
    </row>
    <row r="5" ht="39" customHeight="1" spans="1:12">
      <c r="A5" s="6"/>
      <c r="B5" s="5" t="s">
        <v>3564</v>
      </c>
      <c r="C5" s="5" t="s">
        <v>3565</v>
      </c>
      <c r="D5" s="5" t="s">
        <v>3566</v>
      </c>
      <c r="E5" s="5"/>
      <c r="F5" s="7" t="s">
        <v>3567</v>
      </c>
      <c r="G5" s="7" t="s">
        <v>3568</v>
      </c>
      <c r="H5" s="7" t="s">
        <v>3569</v>
      </c>
      <c r="I5" s="7" t="s">
        <v>3570</v>
      </c>
      <c r="J5" s="5" t="s">
        <v>3499</v>
      </c>
      <c r="K5" s="7" t="s">
        <v>3571</v>
      </c>
      <c r="L5" s="7" t="s">
        <v>3572</v>
      </c>
    </row>
    <row r="6" ht="54" customHeight="1" spans="1:12">
      <c r="A6" s="4" t="s">
        <v>3573</v>
      </c>
      <c r="B6" s="8" t="s">
        <v>3574</v>
      </c>
      <c r="C6" s="9">
        <v>45510</v>
      </c>
      <c r="D6" s="10" t="s">
        <v>3575</v>
      </c>
      <c r="E6" s="11">
        <v>1000</v>
      </c>
      <c r="F6" s="12" t="s">
        <v>3576</v>
      </c>
      <c r="G6" s="13"/>
      <c r="H6" s="13" t="s">
        <v>3577</v>
      </c>
      <c r="I6" s="42"/>
      <c r="J6" s="42"/>
      <c r="K6" s="43">
        <v>1000</v>
      </c>
      <c r="L6" s="42" t="s">
        <v>3578</v>
      </c>
    </row>
    <row r="7" ht="11" customHeight="1" spans="1:12">
      <c r="A7" s="6"/>
      <c r="B7" s="14"/>
      <c r="C7" s="15"/>
      <c r="D7" s="16"/>
      <c r="E7" s="11"/>
      <c r="F7" s="17"/>
      <c r="G7" s="13"/>
      <c r="H7" s="18"/>
      <c r="I7" s="42"/>
      <c r="J7" s="42"/>
      <c r="K7" s="43"/>
      <c r="L7" s="42"/>
    </row>
    <row r="8" ht="13" customHeight="1" spans="1:12">
      <c r="A8" s="6"/>
      <c r="B8" s="14"/>
      <c r="C8" s="15"/>
      <c r="D8" s="16"/>
      <c r="E8" s="11"/>
      <c r="F8" s="19"/>
      <c r="G8" s="13"/>
      <c r="H8" s="18"/>
      <c r="I8" s="42"/>
      <c r="J8" s="42"/>
      <c r="K8" s="43"/>
      <c r="L8" s="42"/>
    </row>
    <row r="9" ht="72" customHeight="1" spans="1:12">
      <c r="A9" s="6"/>
      <c r="B9" s="8" t="s">
        <v>3579</v>
      </c>
      <c r="C9" s="20">
        <v>45587</v>
      </c>
      <c r="D9" s="21" t="s">
        <v>3580</v>
      </c>
      <c r="E9" s="11">
        <v>9000</v>
      </c>
      <c r="F9" s="12"/>
      <c r="G9" s="13"/>
      <c r="H9" s="18"/>
      <c r="I9" s="42"/>
      <c r="J9" s="42"/>
      <c r="K9" s="43"/>
      <c r="L9" s="42"/>
    </row>
    <row r="10" ht="15" customHeight="1" spans="1:12">
      <c r="A10" s="6"/>
      <c r="B10" s="14"/>
      <c r="C10" s="20"/>
      <c r="D10" s="21"/>
      <c r="E10" s="11"/>
      <c r="F10" s="12"/>
      <c r="G10" s="13"/>
      <c r="H10" s="18"/>
      <c r="I10" s="42"/>
      <c r="J10" s="42"/>
      <c r="K10" s="43"/>
      <c r="L10" s="42"/>
    </row>
    <row r="11" ht="13" customHeight="1" spans="1:12">
      <c r="A11" s="6"/>
      <c r="B11" s="14"/>
      <c r="C11" s="22"/>
      <c r="D11" s="23"/>
      <c r="E11" s="24"/>
      <c r="F11" s="25"/>
      <c r="G11" s="26"/>
      <c r="H11" s="27"/>
      <c r="I11" s="27"/>
      <c r="J11" s="27"/>
      <c r="K11" s="44"/>
      <c r="L11" s="27"/>
    </row>
    <row r="12" spans="1:12">
      <c r="A12" s="6"/>
      <c r="B12" s="28"/>
      <c r="C12" s="20"/>
      <c r="D12" s="21"/>
      <c r="E12" s="11"/>
      <c r="F12" s="29"/>
      <c r="G12" s="12"/>
      <c r="H12" s="12"/>
      <c r="I12" s="12"/>
      <c r="J12" s="12"/>
      <c r="K12" s="45"/>
      <c r="L12" s="12"/>
    </row>
    <row r="13" spans="1:12">
      <c r="A13" s="6"/>
      <c r="B13" s="28"/>
      <c r="C13" s="20"/>
      <c r="D13" s="21"/>
      <c r="E13" s="11"/>
      <c r="F13" s="29"/>
      <c r="G13" s="12"/>
      <c r="H13" s="12"/>
      <c r="I13" s="12"/>
      <c r="J13" s="12"/>
      <c r="K13" s="45"/>
      <c r="L13" s="12"/>
    </row>
    <row r="14" spans="1:12">
      <c r="A14" s="30"/>
      <c r="B14" s="28"/>
      <c r="C14" s="20"/>
      <c r="D14" s="21"/>
      <c r="E14" s="11"/>
      <c r="F14" s="29"/>
      <c r="G14" s="12"/>
      <c r="H14" s="12"/>
      <c r="I14" s="12"/>
      <c r="J14" s="12"/>
      <c r="K14" s="45"/>
      <c r="L14" s="12"/>
    </row>
    <row r="15" ht="30" customHeight="1" spans="1:12">
      <c r="A15" s="5"/>
      <c r="B15" s="31"/>
      <c r="C15" s="32"/>
      <c r="D15" s="33"/>
      <c r="E15" s="34"/>
      <c r="F15" s="35"/>
      <c r="G15" s="36"/>
      <c r="H15" s="37"/>
      <c r="I15" s="37"/>
      <c r="J15" s="37"/>
      <c r="K15" s="46"/>
      <c r="L15" s="37"/>
    </row>
    <row r="16" ht="36" customHeight="1" spans="1:12">
      <c r="A16" s="7" t="s">
        <v>3581</v>
      </c>
      <c r="B16" s="38"/>
      <c r="C16" s="38"/>
      <c r="D16" s="38"/>
      <c r="E16" s="39">
        <f>SUM(E6:E14)</f>
        <v>10000</v>
      </c>
      <c r="F16" s="40"/>
      <c r="G16" s="38"/>
      <c r="H16" s="38"/>
      <c r="I16" s="38"/>
      <c r="J16" s="38"/>
      <c r="K16" s="47">
        <f>SUM(K6:K14)</f>
        <v>1000</v>
      </c>
      <c r="L16" s="38"/>
    </row>
  </sheetData>
  <mergeCells count="18">
    <mergeCell ref="A2:L2"/>
    <mergeCell ref="B4:D4"/>
    <mergeCell ref="F4:L4"/>
    <mergeCell ref="A4:A5"/>
    <mergeCell ref="A6:A14"/>
    <mergeCell ref="B6:B8"/>
    <mergeCell ref="B9:B11"/>
    <mergeCell ref="B12:B14"/>
    <mergeCell ref="C6:C8"/>
    <mergeCell ref="C9:C11"/>
    <mergeCell ref="C12:C14"/>
    <mergeCell ref="D6:D8"/>
    <mergeCell ref="D9:D11"/>
    <mergeCell ref="D12:D14"/>
    <mergeCell ref="E4:E5"/>
    <mergeCell ref="E6:E8"/>
    <mergeCell ref="E9:E11"/>
    <mergeCell ref="E12:E14"/>
  </mergeCells>
  <printOptions horizontalCentered="1"/>
  <pageMargins left="0.751388888888889" right="0.751388888888889" top="0.605555555555556" bottom="1" header="0.5" footer="0.5"/>
  <pageSetup paperSize="9" scale="85" firstPageNumber="55" orientation="landscape" useFirstPageNumber="1" horizontalDpi="600"/>
  <headerFooter>
    <oddFooter>&amp;C&amp;14&amp;B&amp;P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标题</vt:lpstr>
      <vt:lpstr>目录</vt:lpstr>
      <vt:lpstr>表1阳江市江城区2024年一般公共预算调整收支总表(草案）</vt:lpstr>
      <vt:lpstr>表22024年江城区区级一般公共预算上级补助收入表</vt:lpstr>
      <vt:lpstr>表3阳江市江城区2024年一般公共预算调整支出功能分类表(</vt:lpstr>
      <vt:lpstr>表4 阳江市江城区2024年一般公共预算调整支出表（经济分类）</vt:lpstr>
      <vt:lpstr>表5江城区2024年政府性基金预算调整收支表(草案)</vt:lpstr>
      <vt:lpstr>表6江城区2024年一般公共预算及基金预算上级转移支付收入调整</vt:lpstr>
      <vt:lpstr>表7阳江市江城区2024年8月地方政府新增一般债券转贷资</vt:lpstr>
      <vt:lpstr>表8江城区2024年 8、10月地方政府新增专项债券</vt:lpstr>
      <vt:lpstr>表9阳江市江城区2024年8、10月地方政府再融资债券支出明细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70231</dc:creator>
  <cp:lastModifiedBy>70231</cp:lastModifiedBy>
  <dcterms:created xsi:type="dcterms:W3CDTF">2024-02-08T05:31:00Z</dcterms:created>
  <dcterms:modified xsi:type="dcterms:W3CDTF">2025-01-06T13:29:12Z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7506492BAB304635A0A6F92CE8CD2207</vt:lpwstr>
  </property>
  <property fmtid="{D5CDD505-2E9C-101B-9397-08002B2CF9AE}" pid="3" name="KSOProductBuildVer">
    <vt:lpwstr>2052-11.1.0.12313</vt:lpwstr>
  </property>
</Properties>
</file>